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21.01-21.02" sheetId="1" r:id="rId1"/>
  </sheets>
  <definedNames>
    <definedName name="_xlnm._FilterDatabase" localSheetId="0" hidden="1">'21.01-21.02'!$A$5:$BE$108</definedName>
  </definedNames>
  <calcPr calcId="145621"/>
</workbook>
</file>

<file path=xl/calcChain.xml><?xml version="1.0" encoding="utf-8"?>
<calcChain xmlns="http://schemas.openxmlformats.org/spreadsheetml/2006/main">
  <c r="AS96" i="1" l="1"/>
  <c r="AT96" i="1" s="1"/>
  <c r="AP96" i="1"/>
  <c r="AQ96" i="1" s="1"/>
  <c r="AM96" i="1"/>
  <c r="AN96" i="1" s="1"/>
  <c r="AJ96" i="1"/>
  <c r="AH96" i="1"/>
  <c r="AE96" i="1"/>
  <c r="AD96" i="1"/>
  <c r="AB96" i="1"/>
  <c r="Z96" i="1"/>
  <c r="AK96" i="1" s="1"/>
  <c r="V96" i="1"/>
  <c r="W96" i="1" s="1"/>
  <c r="S96" i="1"/>
  <c r="Q96" i="1"/>
  <c r="N96" i="1"/>
  <c r="J96" i="1"/>
  <c r="F96" i="1"/>
  <c r="AS95" i="1"/>
  <c r="AT95" i="1" s="1"/>
  <c r="AQ95" i="1"/>
  <c r="AP95" i="1"/>
  <c r="AN95" i="1"/>
  <c r="AM95" i="1"/>
  <c r="AJ95" i="1"/>
  <c r="AH95" i="1"/>
  <c r="AD95" i="1"/>
  <c r="AE95" i="1" s="1"/>
  <c r="AB95" i="1"/>
  <c r="Z95" i="1"/>
  <c r="AK95" i="1" s="1"/>
  <c r="W95" i="1"/>
  <c r="V95" i="1"/>
  <c r="N95" i="1"/>
  <c r="J95" i="1"/>
  <c r="F95" i="1"/>
  <c r="X95" i="1" s="1"/>
  <c r="AS94" i="1"/>
  <c r="AT94" i="1" s="1"/>
  <c r="AP94" i="1"/>
  <c r="AQ94" i="1" s="1"/>
  <c r="AM94" i="1"/>
  <c r="AN94" i="1" s="1"/>
  <c r="AJ94" i="1"/>
  <c r="AH94" i="1"/>
  <c r="AE94" i="1"/>
  <c r="AD94" i="1"/>
  <c r="AB94" i="1"/>
  <c r="Z94" i="1"/>
  <c r="AK94" i="1" s="1"/>
  <c r="V94" i="1"/>
  <c r="W94" i="1" s="1"/>
  <c r="Q94" i="1"/>
  <c r="N94" i="1"/>
  <c r="J94" i="1"/>
  <c r="F94" i="1"/>
  <c r="X94" i="1" s="1"/>
  <c r="AS93" i="1"/>
  <c r="AT93" i="1" s="1"/>
  <c r="AP93" i="1"/>
  <c r="AQ93" i="1" s="1"/>
  <c r="AM93" i="1"/>
  <c r="AN93" i="1" s="1"/>
  <c r="AJ93" i="1"/>
  <c r="AH93" i="1"/>
  <c r="AE93" i="1"/>
  <c r="AD93" i="1"/>
  <c r="AB93" i="1"/>
  <c r="Z93" i="1"/>
  <c r="AK93" i="1" s="1"/>
  <c r="V93" i="1"/>
  <c r="W93" i="1" s="1"/>
  <c r="S93" i="1"/>
  <c r="Q93" i="1"/>
  <c r="N93" i="1"/>
  <c r="J93" i="1"/>
  <c r="F93" i="1"/>
  <c r="AT92" i="1"/>
  <c r="AS92" i="1"/>
  <c r="AQ92" i="1"/>
  <c r="AP92" i="1"/>
  <c r="AN92" i="1"/>
  <c r="AU92" i="1" s="1"/>
  <c r="AM92" i="1"/>
  <c r="AJ92" i="1"/>
  <c r="AH92" i="1"/>
  <c r="AD92" i="1"/>
  <c r="AE92" i="1" s="1"/>
  <c r="AB92" i="1"/>
  <c r="Z92" i="1"/>
  <c r="AK92" i="1" s="1"/>
  <c r="W92" i="1"/>
  <c r="V92" i="1"/>
  <c r="S92" i="1"/>
  <c r="Q92" i="1"/>
  <c r="N92" i="1"/>
  <c r="J92" i="1"/>
  <c r="F92" i="1"/>
  <c r="X92" i="1" s="1"/>
  <c r="AS91" i="1"/>
  <c r="AT91" i="1" s="1"/>
  <c r="AP91" i="1"/>
  <c r="AQ91" i="1" s="1"/>
  <c r="AM91" i="1"/>
  <c r="AN91" i="1" s="1"/>
  <c r="AU91" i="1" s="1"/>
  <c r="AJ91" i="1"/>
  <c r="AH91" i="1"/>
  <c r="AE91" i="1"/>
  <c r="AD91" i="1"/>
  <c r="AB91" i="1"/>
  <c r="Z91" i="1"/>
  <c r="AK91" i="1" s="1"/>
  <c r="V91" i="1"/>
  <c r="W91" i="1" s="1"/>
  <c r="S91" i="1"/>
  <c r="Q91" i="1"/>
  <c r="N91" i="1"/>
  <c r="J91" i="1"/>
  <c r="X91" i="1" s="1"/>
  <c r="F91" i="1"/>
  <c r="AT90" i="1"/>
  <c r="AS90" i="1"/>
  <c r="AQ90" i="1"/>
  <c r="AP90" i="1"/>
  <c r="AN90" i="1"/>
  <c r="AU90" i="1" s="1"/>
  <c r="AM90" i="1"/>
  <c r="AJ90" i="1"/>
  <c r="AH90" i="1"/>
  <c r="AD90" i="1"/>
  <c r="AE90" i="1" s="1"/>
  <c r="AB90" i="1"/>
  <c r="Z90" i="1"/>
  <c r="AK90" i="1" s="1"/>
  <c r="W90" i="1"/>
  <c r="V90" i="1"/>
  <c r="S90" i="1"/>
  <c r="Q90" i="1"/>
  <c r="N90" i="1"/>
  <c r="J90" i="1"/>
  <c r="F90" i="1"/>
  <c r="X90" i="1" s="1"/>
  <c r="AV90" i="1" s="1"/>
  <c r="AW90" i="1" s="1"/>
  <c r="AS89" i="1"/>
  <c r="AT89" i="1" s="1"/>
  <c r="AP89" i="1"/>
  <c r="AQ89" i="1" s="1"/>
  <c r="AM89" i="1"/>
  <c r="AN89" i="1" s="1"/>
  <c r="AJ89" i="1"/>
  <c r="AH89" i="1"/>
  <c r="AE89" i="1"/>
  <c r="AD89" i="1"/>
  <c r="AB89" i="1"/>
  <c r="Z89" i="1"/>
  <c r="AK89" i="1" s="1"/>
  <c r="V89" i="1"/>
  <c r="W89" i="1" s="1"/>
  <c r="S89" i="1"/>
  <c r="Q89" i="1"/>
  <c r="N89" i="1"/>
  <c r="J89" i="1"/>
  <c r="X89" i="1" s="1"/>
  <c r="F89" i="1"/>
  <c r="AT88" i="1"/>
  <c r="AS88" i="1"/>
  <c r="AQ88" i="1"/>
  <c r="AP88" i="1"/>
  <c r="AN88" i="1"/>
  <c r="AU88" i="1" s="1"/>
  <c r="AM88" i="1"/>
  <c r="AJ88" i="1"/>
  <c r="AH88" i="1"/>
  <c r="AD88" i="1"/>
  <c r="AE88" i="1" s="1"/>
  <c r="AB88" i="1"/>
  <c r="Z88" i="1"/>
  <c r="AK88" i="1" s="1"/>
  <c r="W88" i="1"/>
  <c r="V88" i="1"/>
  <c r="S88" i="1"/>
  <c r="Q88" i="1"/>
  <c r="N88" i="1"/>
  <c r="J88" i="1"/>
  <c r="F88" i="1"/>
  <c r="X88" i="1" s="1"/>
  <c r="AS87" i="1"/>
  <c r="AT87" i="1" s="1"/>
  <c r="AP87" i="1"/>
  <c r="AQ87" i="1" s="1"/>
  <c r="AM87" i="1"/>
  <c r="AN87" i="1" s="1"/>
  <c r="AU87" i="1" s="1"/>
  <c r="AJ87" i="1"/>
  <c r="AH87" i="1"/>
  <c r="AE87" i="1"/>
  <c r="AD87" i="1"/>
  <c r="AB87" i="1"/>
  <c r="Z87" i="1"/>
  <c r="AK87" i="1" s="1"/>
  <c r="V87" i="1"/>
  <c r="W87" i="1" s="1"/>
  <c r="S87" i="1"/>
  <c r="Q87" i="1"/>
  <c r="N87" i="1"/>
  <c r="J87" i="1"/>
  <c r="X87" i="1" s="1"/>
  <c r="F87" i="1"/>
  <c r="AT86" i="1"/>
  <c r="AS86" i="1"/>
  <c r="AQ86" i="1"/>
  <c r="AP86" i="1"/>
  <c r="AN86" i="1"/>
  <c r="AU86" i="1" s="1"/>
  <c r="AM86" i="1"/>
  <c r="AJ86" i="1"/>
  <c r="AH86" i="1"/>
  <c r="AD86" i="1"/>
  <c r="AE86" i="1" s="1"/>
  <c r="AB86" i="1"/>
  <c r="Z86" i="1"/>
  <c r="AK86" i="1" s="1"/>
  <c r="W86" i="1"/>
  <c r="V86" i="1"/>
  <c r="S86" i="1"/>
  <c r="Q86" i="1"/>
  <c r="N86" i="1"/>
  <c r="J86" i="1"/>
  <c r="F86" i="1"/>
  <c r="X86" i="1" s="1"/>
  <c r="AV86" i="1" s="1"/>
  <c r="AW86" i="1" s="1"/>
  <c r="AS85" i="1"/>
  <c r="AT85" i="1" s="1"/>
  <c r="AP85" i="1"/>
  <c r="AQ85" i="1" s="1"/>
  <c r="AM85" i="1"/>
  <c r="AN85" i="1" s="1"/>
  <c r="AJ85" i="1"/>
  <c r="AH85" i="1"/>
  <c r="AE85" i="1"/>
  <c r="AD85" i="1"/>
  <c r="AB85" i="1"/>
  <c r="Z85" i="1"/>
  <c r="AK85" i="1" s="1"/>
  <c r="V85" i="1"/>
  <c r="W85" i="1" s="1"/>
  <c r="S85" i="1"/>
  <c r="Q85" i="1"/>
  <c r="N85" i="1"/>
  <c r="J85" i="1"/>
  <c r="X85" i="1" s="1"/>
  <c r="F85" i="1"/>
  <c r="AT84" i="1"/>
  <c r="AS84" i="1"/>
  <c r="AQ84" i="1"/>
  <c r="AP84" i="1"/>
  <c r="AN84" i="1"/>
  <c r="AU84" i="1" s="1"/>
  <c r="AM84" i="1"/>
  <c r="AJ84" i="1"/>
  <c r="AH84" i="1"/>
  <c r="AD84" i="1"/>
  <c r="AE84" i="1" s="1"/>
  <c r="AB84" i="1"/>
  <c r="Z84" i="1"/>
  <c r="AK84" i="1" s="1"/>
  <c r="W84" i="1"/>
  <c r="V84" i="1"/>
  <c r="S84" i="1"/>
  <c r="Q84" i="1"/>
  <c r="N84" i="1"/>
  <c r="J84" i="1"/>
  <c r="F84" i="1"/>
  <c r="X84" i="1" s="1"/>
  <c r="AS83" i="1"/>
  <c r="AT83" i="1" s="1"/>
  <c r="AP83" i="1"/>
  <c r="AQ83" i="1" s="1"/>
  <c r="AM83" i="1"/>
  <c r="AN83" i="1" s="1"/>
  <c r="AU83" i="1" s="1"/>
  <c r="AJ83" i="1"/>
  <c r="AH83" i="1"/>
  <c r="AE83" i="1"/>
  <c r="AD83" i="1"/>
  <c r="AB83" i="1"/>
  <c r="Z83" i="1"/>
  <c r="AK83" i="1" s="1"/>
  <c r="V83" i="1"/>
  <c r="W83" i="1" s="1"/>
  <c r="S83" i="1"/>
  <c r="Q83" i="1"/>
  <c r="N83" i="1"/>
  <c r="J83" i="1"/>
  <c r="X83" i="1" s="1"/>
  <c r="F83" i="1"/>
  <c r="AT82" i="1"/>
  <c r="AS82" i="1"/>
  <c r="AQ82" i="1"/>
  <c r="AP82" i="1"/>
  <c r="AN82" i="1"/>
  <c r="AU82" i="1" s="1"/>
  <c r="AM82" i="1"/>
  <c r="AJ82" i="1"/>
  <c r="AH82" i="1"/>
  <c r="AD82" i="1"/>
  <c r="AE82" i="1" s="1"/>
  <c r="AB82" i="1"/>
  <c r="Z82" i="1"/>
  <c r="AK82" i="1" s="1"/>
  <c r="W82" i="1"/>
  <c r="V82" i="1"/>
  <c r="S82" i="1"/>
  <c r="Q82" i="1"/>
  <c r="N82" i="1"/>
  <c r="J82" i="1"/>
  <c r="F82" i="1"/>
  <c r="X82" i="1" s="1"/>
  <c r="AS81" i="1"/>
  <c r="AT81" i="1" s="1"/>
  <c r="AP81" i="1"/>
  <c r="AQ81" i="1" s="1"/>
  <c r="AM81" i="1"/>
  <c r="AN81" i="1" s="1"/>
  <c r="AJ81" i="1"/>
  <c r="AH81" i="1"/>
  <c r="AE81" i="1"/>
  <c r="AD81" i="1"/>
  <c r="AB81" i="1"/>
  <c r="Z81" i="1"/>
  <c r="AK81" i="1" s="1"/>
  <c r="V81" i="1"/>
  <c r="W81" i="1" s="1"/>
  <c r="S81" i="1"/>
  <c r="Q81" i="1"/>
  <c r="N81" i="1"/>
  <c r="J81" i="1"/>
  <c r="F81" i="1"/>
  <c r="X81" i="1" s="1"/>
  <c r="AT80" i="1"/>
  <c r="AS80" i="1"/>
  <c r="AQ80" i="1"/>
  <c r="AP80" i="1"/>
  <c r="AN80" i="1"/>
  <c r="AU80" i="1" s="1"/>
  <c r="AM80" i="1"/>
  <c r="AJ80" i="1"/>
  <c r="AH80" i="1"/>
  <c r="AD80" i="1"/>
  <c r="AE80" i="1" s="1"/>
  <c r="AB80" i="1"/>
  <c r="Z80" i="1"/>
  <c r="AK80" i="1" s="1"/>
  <c r="W80" i="1"/>
  <c r="V80" i="1"/>
  <c r="S80" i="1"/>
  <c r="Q80" i="1"/>
  <c r="N80" i="1"/>
  <c r="J80" i="1"/>
  <c r="F80" i="1"/>
  <c r="X80" i="1" s="1"/>
  <c r="AS79" i="1"/>
  <c r="AT79" i="1" s="1"/>
  <c r="AP79" i="1"/>
  <c r="AQ79" i="1" s="1"/>
  <c r="AM79" i="1"/>
  <c r="AN79" i="1" s="1"/>
  <c r="AU79" i="1" s="1"/>
  <c r="AJ79" i="1"/>
  <c r="AH79" i="1"/>
  <c r="AE79" i="1"/>
  <c r="AD79" i="1"/>
  <c r="AB79" i="1"/>
  <c r="Z79" i="1"/>
  <c r="AK79" i="1" s="1"/>
  <c r="V79" i="1"/>
  <c r="W79" i="1" s="1"/>
  <c r="S79" i="1"/>
  <c r="Q79" i="1"/>
  <c r="N79" i="1"/>
  <c r="J79" i="1"/>
  <c r="F79" i="1"/>
  <c r="X79" i="1" s="1"/>
  <c r="AV79" i="1" s="1"/>
  <c r="AW79" i="1" s="1"/>
  <c r="AT78" i="1"/>
  <c r="AS78" i="1"/>
  <c r="AQ78" i="1"/>
  <c r="AP78" i="1"/>
  <c r="AN78" i="1"/>
  <c r="AU78" i="1" s="1"/>
  <c r="AM78" i="1"/>
  <c r="AJ78" i="1"/>
  <c r="AH78" i="1"/>
  <c r="AD78" i="1"/>
  <c r="AE78" i="1" s="1"/>
  <c r="AB78" i="1"/>
  <c r="Z78" i="1"/>
  <c r="AK78" i="1" s="1"/>
  <c r="W78" i="1"/>
  <c r="V78" i="1"/>
  <c r="S78" i="1"/>
  <c r="Q78" i="1"/>
  <c r="N78" i="1"/>
  <c r="J78" i="1"/>
  <c r="F78" i="1"/>
  <c r="X78" i="1" s="1"/>
  <c r="AV78" i="1" s="1"/>
  <c r="AW78" i="1" s="1"/>
  <c r="AS77" i="1"/>
  <c r="AT77" i="1" s="1"/>
  <c r="AP77" i="1"/>
  <c r="AQ77" i="1" s="1"/>
  <c r="AM77" i="1"/>
  <c r="AN77" i="1" s="1"/>
  <c r="AJ77" i="1"/>
  <c r="AH77" i="1"/>
  <c r="AE77" i="1"/>
  <c r="AD77" i="1"/>
  <c r="AB77" i="1"/>
  <c r="Z77" i="1"/>
  <c r="AK77" i="1" s="1"/>
  <c r="V77" i="1"/>
  <c r="W77" i="1" s="1"/>
  <c r="S77" i="1"/>
  <c r="Q77" i="1"/>
  <c r="N77" i="1"/>
  <c r="J77" i="1"/>
  <c r="F77" i="1"/>
  <c r="AT76" i="1"/>
  <c r="AS76" i="1"/>
  <c r="AQ76" i="1"/>
  <c r="AP76" i="1"/>
  <c r="AN76" i="1"/>
  <c r="AU76" i="1" s="1"/>
  <c r="AM76" i="1"/>
  <c r="AJ76" i="1"/>
  <c r="AH76" i="1"/>
  <c r="AD76" i="1"/>
  <c r="AE76" i="1" s="1"/>
  <c r="AB76" i="1"/>
  <c r="Z76" i="1"/>
  <c r="AK76" i="1" s="1"/>
  <c r="W76" i="1"/>
  <c r="V76" i="1"/>
  <c r="S76" i="1"/>
  <c r="Q76" i="1"/>
  <c r="N76" i="1"/>
  <c r="J76" i="1"/>
  <c r="F76" i="1"/>
  <c r="X76" i="1" s="1"/>
  <c r="AS75" i="1"/>
  <c r="AT75" i="1" s="1"/>
  <c r="AP75" i="1"/>
  <c r="AQ75" i="1" s="1"/>
  <c r="AM75" i="1"/>
  <c r="AN75" i="1" s="1"/>
  <c r="AU75" i="1" s="1"/>
  <c r="AJ75" i="1"/>
  <c r="AH75" i="1"/>
  <c r="AE75" i="1"/>
  <c r="AD75" i="1"/>
  <c r="AB75" i="1"/>
  <c r="Z75" i="1"/>
  <c r="AK75" i="1" s="1"/>
  <c r="V75" i="1"/>
  <c r="W75" i="1" s="1"/>
  <c r="S75" i="1"/>
  <c r="Q75" i="1"/>
  <c r="N75" i="1"/>
  <c r="J75" i="1"/>
  <c r="X75" i="1" s="1"/>
  <c r="F75" i="1"/>
  <c r="AT74" i="1"/>
  <c r="AS74" i="1"/>
  <c r="AQ74" i="1"/>
  <c r="AP74" i="1"/>
  <c r="AN74" i="1"/>
  <c r="AU74" i="1" s="1"/>
  <c r="AM74" i="1"/>
  <c r="AJ74" i="1"/>
  <c r="AH74" i="1"/>
  <c r="AD74" i="1"/>
  <c r="AE74" i="1" s="1"/>
  <c r="AB74" i="1"/>
  <c r="Z74" i="1"/>
  <c r="AK74" i="1" s="1"/>
  <c r="W74" i="1"/>
  <c r="V74" i="1"/>
  <c r="S74" i="1"/>
  <c r="Q74" i="1"/>
  <c r="N74" i="1"/>
  <c r="J74" i="1"/>
  <c r="F74" i="1"/>
  <c r="X74" i="1" s="1"/>
  <c r="AV74" i="1" s="1"/>
  <c r="AW74" i="1" s="1"/>
  <c r="AS73" i="1"/>
  <c r="AT73" i="1" s="1"/>
  <c r="AP73" i="1"/>
  <c r="AQ73" i="1" s="1"/>
  <c r="AM73" i="1"/>
  <c r="AN73" i="1" s="1"/>
  <c r="AJ73" i="1"/>
  <c r="AH73" i="1"/>
  <c r="AE73" i="1"/>
  <c r="AD73" i="1"/>
  <c r="AB73" i="1"/>
  <c r="Z73" i="1"/>
  <c r="AK73" i="1" s="1"/>
  <c r="V73" i="1"/>
  <c r="W73" i="1" s="1"/>
  <c r="S73" i="1"/>
  <c r="Q73" i="1"/>
  <c r="N73" i="1"/>
  <c r="J73" i="1"/>
  <c r="X73" i="1" s="1"/>
  <c r="F73" i="1"/>
  <c r="AT72" i="1"/>
  <c r="AS72" i="1"/>
  <c r="AQ72" i="1"/>
  <c r="AP72" i="1"/>
  <c r="AN72" i="1"/>
  <c r="AU72" i="1" s="1"/>
  <c r="AM72" i="1"/>
  <c r="AJ72" i="1"/>
  <c r="AH72" i="1"/>
  <c r="AD72" i="1"/>
  <c r="AE72" i="1" s="1"/>
  <c r="AB72" i="1"/>
  <c r="Z72" i="1"/>
  <c r="AK72" i="1" s="1"/>
  <c r="W72" i="1"/>
  <c r="V72" i="1"/>
  <c r="S72" i="1"/>
  <c r="Q72" i="1"/>
  <c r="N72" i="1"/>
  <c r="J72" i="1"/>
  <c r="F72" i="1"/>
  <c r="X72" i="1" s="1"/>
  <c r="AS71" i="1"/>
  <c r="AT71" i="1" s="1"/>
  <c r="AP71" i="1"/>
  <c r="AQ71" i="1" s="1"/>
  <c r="AM71" i="1"/>
  <c r="AN71" i="1" s="1"/>
  <c r="AU71" i="1" s="1"/>
  <c r="AJ71" i="1"/>
  <c r="AH71" i="1"/>
  <c r="AE71" i="1"/>
  <c r="AD71" i="1"/>
  <c r="AB71" i="1"/>
  <c r="Z71" i="1"/>
  <c r="AK71" i="1" s="1"/>
  <c r="V71" i="1"/>
  <c r="W71" i="1" s="1"/>
  <c r="S71" i="1"/>
  <c r="Q71" i="1"/>
  <c r="N71" i="1"/>
  <c r="J71" i="1"/>
  <c r="X71" i="1" s="1"/>
  <c r="F71" i="1"/>
  <c r="AT70" i="1"/>
  <c r="AS70" i="1"/>
  <c r="AQ70" i="1"/>
  <c r="AP70" i="1"/>
  <c r="AN70" i="1"/>
  <c r="AU70" i="1" s="1"/>
  <c r="AM70" i="1"/>
  <c r="AJ70" i="1"/>
  <c r="AH70" i="1"/>
  <c r="AD70" i="1"/>
  <c r="AE70" i="1" s="1"/>
  <c r="AB70" i="1"/>
  <c r="Z70" i="1"/>
  <c r="AK70" i="1" s="1"/>
  <c r="W70" i="1"/>
  <c r="V70" i="1"/>
  <c r="S70" i="1"/>
  <c r="Q70" i="1"/>
  <c r="N70" i="1"/>
  <c r="J70" i="1"/>
  <c r="F70" i="1"/>
  <c r="X70" i="1" s="1"/>
  <c r="AV70" i="1" s="1"/>
  <c r="AW70" i="1" s="1"/>
  <c r="AS69" i="1"/>
  <c r="AT69" i="1" s="1"/>
  <c r="AP69" i="1"/>
  <c r="AQ69" i="1" s="1"/>
  <c r="AM69" i="1"/>
  <c r="AN69" i="1" s="1"/>
  <c r="AJ69" i="1"/>
  <c r="AH69" i="1"/>
  <c r="AE69" i="1"/>
  <c r="AD69" i="1"/>
  <c r="AB69" i="1"/>
  <c r="Z69" i="1"/>
  <c r="AK69" i="1" s="1"/>
  <c r="V69" i="1"/>
  <c r="W69" i="1" s="1"/>
  <c r="S69" i="1"/>
  <c r="Q69" i="1"/>
  <c r="N69" i="1"/>
  <c r="J69" i="1"/>
  <c r="X69" i="1" s="1"/>
  <c r="F69" i="1"/>
  <c r="AT68" i="1"/>
  <c r="AS68" i="1"/>
  <c r="AQ68" i="1"/>
  <c r="AP68" i="1"/>
  <c r="AN68" i="1"/>
  <c r="AU68" i="1" s="1"/>
  <c r="AM68" i="1"/>
  <c r="AJ68" i="1"/>
  <c r="AH68" i="1"/>
  <c r="AD68" i="1"/>
  <c r="AE68" i="1" s="1"/>
  <c r="AB68" i="1"/>
  <c r="Z68" i="1"/>
  <c r="AK68" i="1" s="1"/>
  <c r="W68" i="1"/>
  <c r="V68" i="1"/>
  <c r="S68" i="1"/>
  <c r="Q68" i="1"/>
  <c r="N68" i="1"/>
  <c r="J68" i="1"/>
  <c r="F68" i="1"/>
  <c r="X68" i="1" s="1"/>
  <c r="AS67" i="1"/>
  <c r="AT67" i="1" s="1"/>
  <c r="AP67" i="1"/>
  <c r="AQ67" i="1" s="1"/>
  <c r="AM67" i="1"/>
  <c r="AN67" i="1" s="1"/>
  <c r="AU67" i="1" s="1"/>
  <c r="AJ67" i="1"/>
  <c r="AH67" i="1"/>
  <c r="AE67" i="1"/>
  <c r="AD67" i="1"/>
  <c r="AB67" i="1"/>
  <c r="Z67" i="1"/>
  <c r="AK67" i="1" s="1"/>
  <c r="V67" i="1"/>
  <c r="W67" i="1" s="1"/>
  <c r="Q67" i="1"/>
  <c r="N67" i="1"/>
  <c r="J67" i="1"/>
  <c r="F67" i="1"/>
  <c r="X67" i="1" s="1"/>
  <c r="AS66" i="1"/>
  <c r="AT66" i="1" s="1"/>
  <c r="AP66" i="1"/>
  <c r="AQ66" i="1" s="1"/>
  <c r="AM66" i="1"/>
  <c r="AN66" i="1" s="1"/>
  <c r="AU66" i="1" s="1"/>
  <c r="AJ66" i="1"/>
  <c r="AH66" i="1"/>
  <c r="AE66" i="1"/>
  <c r="AD66" i="1"/>
  <c r="AB66" i="1"/>
  <c r="Z66" i="1"/>
  <c r="AK66" i="1" s="1"/>
  <c r="V66" i="1"/>
  <c r="W66" i="1" s="1"/>
  <c r="S66" i="1"/>
  <c r="Q66" i="1"/>
  <c r="N66" i="1"/>
  <c r="J66" i="1"/>
  <c r="X66" i="1" s="1"/>
  <c r="F66" i="1"/>
  <c r="AT65" i="1"/>
  <c r="AS65" i="1"/>
  <c r="AQ65" i="1"/>
  <c r="AP65" i="1"/>
  <c r="AN65" i="1"/>
  <c r="AU65" i="1" s="1"/>
  <c r="AM65" i="1"/>
  <c r="AJ65" i="1"/>
  <c r="AH65" i="1"/>
  <c r="AD65" i="1"/>
  <c r="AE65" i="1" s="1"/>
  <c r="AB65" i="1"/>
  <c r="Z65" i="1"/>
  <c r="AK65" i="1" s="1"/>
  <c r="W65" i="1"/>
  <c r="V65" i="1"/>
  <c r="S65" i="1"/>
  <c r="Q65" i="1"/>
  <c r="N65" i="1"/>
  <c r="J65" i="1"/>
  <c r="F65" i="1"/>
  <c r="X65" i="1" s="1"/>
  <c r="AV65" i="1" s="1"/>
  <c r="AW65" i="1" s="1"/>
  <c r="AS64" i="1"/>
  <c r="AT64" i="1" s="1"/>
  <c r="AP64" i="1"/>
  <c r="AQ64" i="1" s="1"/>
  <c r="AM64" i="1"/>
  <c r="AN64" i="1" s="1"/>
  <c r="AJ64" i="1"/>
  <c r="AH64" i="1"/>
  <c r="AE64" i="1"/>
  <c r="AD64" i="1"/>
  <c r="AB64" i="1"/>
  <c r="Z64" i="1"/>
  <c r="AK64" i="1" s="1"/>
  <c r="V64" i="1"/>
  <c r="W64" i="1" s="1"/>
  <c r="S64" i="1"/>
  <c r="Q64" i="1"/>
  <c r="N64" i="1"/>
  <c r="J64" i="1"/>
  <c r="X64" i="1" s="1"/>
  <c r="F64" i="1"/>
  <c r="AT63" i="1"/>
  <c r="AS63" i="1"/>
  <c r="AQ63" i="1"/>
  <c r="AP63" i="1"/>
  <c r="AN63" i="1"/>
  <c r="AU63" i="1" s="1"/>
  <c r="AM63" i="1"/>
  <c r="AJ63" i="1"/>
  <c r="AH63" i="1"/>
  <c r="AD63" i="1"/>
  <c r="AE63" i="1" s="1"/>
  <c r="AB63" i="1"/>
  <c r="Z63" i="1"/>
  <c r="AK63" i="1" s="1"/>
  <c r="W63" i="1"/>
  <c r="V63" i="1"/>
  <c r="S63" i="1"/>
  <c r="Q63" i="1"/>
  <c r="N63" i="1"/>
  <c r="J63" i="1"/>
  <c r="F63" i="1"/>
  <c r="X63" i="1" s="1"/>
  <c r="AS62" i="1"/>
  <c r="AT62" i="1" s="1"/>
  <c r="AP62" i="1"/>
  <c r="AQ62" i="1" s="1"/>
  <c r="AM62" i="1"/>
  <c r="AN62" i="1" s="1"/>
  <c r="AU62" i="1" s="1"/>
  <c r="AJ62" i="1"/>
  <c r="AH62" i="1"/>
  <c r="AE62" i="1"/>
  <c r="AD62" i="1"/>
  <c r="AB62" i="1"/>
  <c r="Z62" i="1"/>
  <c r="AK62" i="1" s="1"/>
  <c r="V62" i="1"/>
  <c r="W62" i="1" s="1"/>
  <c r="S62" i="1"/>
  <c r="Q62" i="1"/>
  <c r="N62" i="1"/>
  <c r="J62" i="1"/>
  <c r="X62" i="1" s="1"/>
  <c r="F62" i="1"/>
  <c r="AT61" i="1"/>
  <c r="AS61" i="1"/>
  <c r="AQ61" i="1"/>
  <c r="AP61" i="1"/>
  <c r="AN61" i="1"/>
  <c r="AU61" i="1" s="1"/>
  <c r="AM61" i="1"/>
  <c r="AJ61" i="1"/>
  <c r="AH61" i="1"/>
  <c r="AD61" i="1"/>
  <c r="AE61" i="1" s="1"/>
  <c r="AB61" i="1"/>
  <c r="Z61" i="1"/>
  <c r="AK61" i="1" s="1"/>
  <c r="W61" i="1"/>
  <c r="V61" i="1"/>
  <c r="S61" i="1"/>
  <c r="Q61" i="1"/>
  <c r="N61" i="1"/>
  <c r="J61" i="1"/>
  <c r="F61" i="1"/>
  <c r="X61" i="1" s="1"/>
  <c r="AV61" i="1" s="1"/>
  <c r="AW61" i="1" s="1"/>
  <c r="AS60" i="1"/>
  <c r="AT60" i="1" s="1"/>
  <c r="AP60" i="1"/>
  <c r="AQ60" i="1" s="1"/>
  <c r="AM60" i="1"/>
  <c r="AN60" i="1" s="1"/>
  <c r="AJ60" i="1"/>
  <c r="AH60" i="1"/>
  <c r="AE60" i="1"/>
  <c r="AD60" i="1"/>
  <c r="AB60" i="1"/>
  <c r="Z60" i="1"/>
  <c r="AK60" i="1" s="1"/>
  <c r="V60" i="1"/>
  <c r="W60" i="1" s="1"/>
  <c r="S60" i="1"/>
  <c r="Q60" i="1"/>
  <c r="N60" i="1"/>
  <c r="J60" i="1"/>
  <c r="X60" i="1" s="1"/>
  <c r="F60" i="1"/>
  <c r="AT59" i="1"/>
  <c r="AS59" i="1"/>
  <c r="AQ59" i="1"/>
  <c r="AP59" i="1"/>
  <c r="AN59" i="1"/>
  <c r="AU59" i="1" s="1"/>
  <c r="AM59" i="1"/>
  <c r="AJ59" i="1"/>
  <c r="AH59" i="1"/>
  <c r="AD59" i="1"/>
  <c r="AE59" i="1" s="1"/>
  <c r="AB59" i="1"/>
  <c r="Z59" i="1"/>
  <c r="AK59" i="1" s="1"/>
  <c r="W59" i="1"/>
  <c r="V59" i="1"/>
  <c r="S59" i="1"/>
  <c r="Q59" i="1"/>
  <c r="N59" i="1"/>
  <c r="J59" i="1"/>
  <c r="F59" i="1"/>
  <c r="X59" i="1" s="1"/>
  <c r="AS58" i="1"/>
  <c r="AT58" i="1" s="1"/>
  <c r="AP58" i="1"/>
  <c r="AQ58" i="1" s="1"/>
  <c r="AU58" i="1" s="1"/>
  <c r="AM58" i="1"/>
  <c r="AN58" i="1" s="1"/>
  <c r="AJ58" i="1"/>
  <c r="AH58" i="1"/>
  <c r="AE58" i="1"/>
  <c r="AD58" i="1"/>
  <c r="AB58" i="1"/>
  <c r="Z58" i="1"/>
  <c r="X58" i="1"/>
  <c r="V58" i="1"/>
  <c r="W58" i="1" s="1"/>
  <c r="S58" i="1"/>
  <c r="Q58" i="1"/>
  <c r="N58" i="1"/>
  <c r="J58" i="1"/>
  <c r="F58" i="1"/>
  <c r="AS57" i="1"/>
  <c r="AT57" i="1" s="1"/>
  <c r="AP57" i="1"/>
  <c r="AQ57" i="1" s="1"/>
  <c r="AM57" i="1"/>
  <c r="AN57" i="1" s="1"/>
  <c r="AJ57" i="1"/>
  <c r="AH57" i="1"/>
  <c r="AE57" i="1"/>
  <c r="AD57" i="1"/>
  <c r="AB57" i="1"/>
  <c r="Z57" i="1"/>
  <c r="AK57" i="1" s="1"/>
  <c r="V57" i="1"/>
  <c r="W57" i="1" s="1"/>
  <c r="S57" i="1"/>
  <c r="Q57" i="1"/>
  <c r="N57" i="1"/>
  <c r="J57" i="1"/>
  <c r="X57" i="1" s="1"/>
  <c r="F57" i="1"/>
  <c r="AT56" i="1"/>
  <c r="AS56" i="1"/>
  <c r="AQ56" i="1"/>
  <c r="AP56" i="1"/>
  <c r="AN56" i="1"/>
  <c r="AU56" i="1" s="1"/>
  <c r="AM56" i="1"/>
  <c r="AJ56" i="1"/>
  <c r="AH56" i="1"/>
  <c r="AD56" i="1"/>
  <c r="AE56" i="1" s="1"/>
  <c r="AB56" i="1"/>
  <c r="Z56" i="1"/>
  <c r="AK56" i="1" s="1"/>
  <c r="W56" i="1"/>
  <c r="V56" i="1"/>
  <c r="S56" i="1"/>
  <c r="Q56" i="1"/>
  <c r="N56" i="1"/>
  <c r="J56" i="1"/>
  <c r="F56" i="1"/>
  <c r="X56" i="1" s="1"/>
  <c r="AS55" i="1"/>
  <c r="AT55" i="1" s="1"/>
  <c r="AP55" i="1"/>
  <c r="AQ55" i="1" s="1"/>
  <c r="AM55" i="1"/>
  <c r="AN55" i="1" s="1"/>
  <c r="AU55" i="1" s="1"/>
  <c r="AJ55" i="1"/>
  <c r="AH55" i="1"/>
  <c r="AE55" i="1"/>
  <c r="AD55" i="1"/>
  <c r="AB55" i="1"/>
  <c r="Z55" i="1"/>
  <c r="AK55" i="1" s="1"/>
  <c r="V55" i="1"/>
  <c r="W55" i="1" s="1"/>
  <c r="S55" i="1"/>
  <c r="Q55" i="1"/>
  <c r="N55" i="1"/>
  <c r="J55" i="1"/>
  <c r="X55" i="1" s="1"/>
  <c r="F55" i="1"/>
  <c r="AT54" i="1"/>
  <c r="AS54" i="1"/>
  <c r="AQ54" i="1"/>
  <c r="AP54" i="1"/>
  <c r="AN54" i="1"/>
  <c r="AU54" i="1" s="1"/>
  <c r="AM54" i="1"/>
  <c r="AJ54" i="1"/>
  <c r="AH54" i="1"/>
  <c r="AD54" i="1"/>
  <c r="AE54" i="1" s="1"/>
  <c r="AB54" i="1"/>
  <c r="Z54" i="1"/>
  <c r="AK54" i="1" s="1"/>
  <c r="W54" i="1"/>
  <c r="V54" i="1"/>
  <c r="S54" i="1"/>
  <c r="Q54" i="1"/>
  <c r="N54" i="1"/>
  <c r="J54" i="1"/>
  <c r="F54" i="1"/>
  <c r="X54" i="1" s="1"/>
  <c r="AV54" i="1" s="1"/>
  <c r="AW54" i="1" s="1"/>
  <c r="AS53" i="1"/>
  <c r="AT53" i="1" s="1"/>
  <c r="AP53" i="1"/>
  <c r="AQ53" i="1" s="1"/>
  <c r="AM53" i="1"/>
  <c r="AN53" i="1" s="1"/>
  <c r="AJ53" i="1"/>
  <c r="AH53" i="1"/>
  <c r="AE53" i="1"/>
  <c r="AD53" i="1"/>
  <c r="AB53" i="1"/>
  <c r="Z53" i="1"/>
  <c r="AK53" i="1" s="1"/>
  <c r="V53" i="1"/>
  <c r="W53" i="1" s="1"/>
  <c r="S53" i="1"/>
  <c r="Q53" i="1"/>
  <c r="N53" i="1"/>
  <c r="J53" i="1"/>
  <c r="X53" i="1" s="1"/>
  <c r="F53" i="1"/>
  <c r="AT52" i="1"/>
  <c r="AS52" i="1"/>
  <c r="AQ52" i="1"/>
  <c r="AP52" i="1"/>
  <c r="AN52" i="1"/>
  <c r="AU52" i="1" s="1"/>
  <c r="AM52" i="1"/>
  <c r="AJ52" i="1"/>
  <c r="AH52" i="1"/>
  <c r="AD52" i="1"/>
  <c r="AE52" i="1" s="1"/>
  <c r="AB52" i="1"/>
  <c r="Z52" i="1"/>
  <c r="AK52" i="1" s="1"/>
  <c r="W52" i="1"/>
  <c r="V52" i="1"/>
  <c r="S52" i="1"/>
  <c r="Q52" i="1"/>
  <c r="N52" i="1"/>
  <c r="J52" i="1"/>
  <c r="F52" i="1"/>
  <c r="X52" i="1" s="1"/>
  <c r="AS51" i="1"/>
  <c r="AT51" i="1" s="1"/>
  <c r="AP51" i="1"/>
  <c r="AQ51" i="1" s="1"/>
  <c r="AM51" i="1"/>
  <c r="AN51" i="1" s="1"/>
  <c r="AU51" i="1" s="1"/>
  <c r="AJ51" i="1"/>
  <c r="AH51" i="1"/>
  <c r="AE51" i="1"/>
  <c r="AD51" i="1"/>
  <c r="AB51" i="1"/>
  <c r="Z51" i="1"/>
  <c r="AK51" i="1" s="1"/>
  <c r="V51" i="1"/>
  <c r="W51" i="1" s="1"/>
  <c r="S51" i="1"/>
  <c r="Q51" i="1"/>
  <c r="N51" i="1"/>
  <c r="J51" i="1"/>
  <c r="X51" i="1" s="1"/>
  <c r="F51" i="1"/>
  <c r="AT50" i="1"/>
  <c r="AS50" i="1"/>
  <c r="AQ50" i="1"/>
  <c r="AP50" i="1"/>
  <c r="AN50" i="1"/>
  <c r="AU50" i="1" s="1"/>
  <c r="AM50" i="1"/>
  <c r="AJ50" i="1"/>
  <c r="AH50" i="1"/>
  <c r="AD50" i="1"/>
  <c r="AE50" i="1" s="1"/>
  <c r="AB50" i="1"/>
  <c r="Z50" i="1"/>
  <c r="AK50" i="1" s="1"/>
  <c r="W50" i="1"/>
  <c r="V50" i="1"/>
  <c r="S50" i="1"/>
  <c r="Q50" i="1"/>
  <c r="N50" i="1"/>
  <c r="J50" i="1"/>
  <c r="F50" i="1"/>
  <c r="X50" i="1" s="1"/>
  <c r="AV50" i="1" s="1"/>
  <c r="AW50" i="1" s="1"/>
  <c r="AS49" i="1"/>
  <c r="AT49" i="1" s="1"/>
  <c r="AP49" i="1"/>
  <c r="AQ49" i="1" s="1"/>
  <c r="AM49" i="1"/>
  <c r="AN49" i="1" s="1"/>
  <c r="AJ49" i="1"/>
  <c r="AH49" i="1"/>
  <c r="AE49" i="1"/>
  <c r="AD49" i="1"/>
  <c r="AB49" i="1"/>
  <c r="Z49" i="1"/>
  <c r="AK49" i="1" s="1"/>
  <c r="V49" i="1"/>
  <c r="W49" i="1" s="1"/>
  <c r="S49" i="1"/>
  <c r="Q49" i="1"/>
  <c r="N49" i="1"/>
  <c r="J49" i="1"/>
  <c r="X49" i="1" s="1"/>
  <c r="F49" i="1"/>
  <c r="AT48" i="1"/>
  <c r="AS48" i="1"/>
  <c r="AQ48" i="1"/>
  <c r="AP48" i="1"/>
  <c r="AN48" i="1"/>
  <c r="AU48" i="1" s="1"/>
  <c r="AM48" i="1"/>
  <c r="AJ48" i="1"/>
  <c r="AH48" i="1"/>
  <c r="AD48" i="1"/>
  <c r="AE48" i="1" s="1"/>
  <c r="AB48" i="1"/>
  <c r="Z48" i="1"/>
  <c r="AK48" i="1" s="1"/>
  <c r="W48" i="1"/>
  <c r="V48" i="1"/>
  <c r="S48" i="1"/>
  <c r="Q48" i="1"/>
  <c r="N48" i="1"/>
  <c r="J48" i="1"/>
  <c r="F48" i="1"/>
  <c r="X48" i="1" s="1"/>
  <c r="AS47" i="1"/>
  <c r="AT47" i="1" s="1"/>
  <c r="AP47" i="1"/>
  <c r="AQ47" i="1" s="1"/>
  <c r="AM47" i="1"/>
  <c r="AN47" i="1" s="1"/>
  <c r="AU47" i="1" s="1"/>
  <c r="AJ47" i="1"/>
  <c r="AH47" i="1"/>
  <c r="AE47" i="1"/>
  <c r="AD47" i="1"/>
  <c r="AB47" i="1"/>
  <c r="Z47" i="1"/>
  <c r="AK47" i="1" s="1"/>
  <c r="V47" i="1"/>
  <c r="W47" i="1" s="1"/>
  <c r="S47" i="1"/>
  <c r="Q47" i="1"/>
  <c r="N47" i="1"/>
  <c r="J47" i="1"/>
  <c r="X47" i="1" s="1"/>
  <c r="F47" i="1"/>
  <c r="AT46" i="1"/>
  <c r="AS46" i="1"/>
  <c r="AQ46" i="1"/>
  <c r="AP46" i="1"/>
  <c r="AN46" i="1"/>
  <c r="AU46" i="1" s="1"/>
  <c r="AM46" i="1"/>
  <c r="AJ46" i="1"/>
  <c r="AH46" i="1"/>
  <c r="AD46" i="1"/>
  <c r="AE46" i="1" s="1"/>
  <c r="AB46" i="1"/>
  <c r="Z46" i="1"/>
  <c r="AK46" i="1" s="1"/>
  <c r="W46" i="1"/>
  <c r="V46" i="1"/>
  <c r="S46" i="1"/>
  <c r="Q46" i="1"/>
  <c r="N46" i="1"/>
  <c r="J46" i="1"/>
  <c r="F46" i="1"/>
  <c r="X46" i="1" s="1"/>
  <c r="AV46" i="1" s="1"/>
  <c r="AW46" i="1" s="1"/>
  <c r="AS45" i="1"/>
  <c r="AT45" i="1" s="1"/>
  <c r="AP45" i="1"/>
  <c r="AQ45" i="1" s="1"/>
  <c r="AM45" i="1"/>
  <c r="AN45" i="1" s="1"/>
  <c r="AJ45" i="1"/>
  <c r="AH45" i="1"/>
  <c r="AE45" i="1"/>
  <c r="AD45" i="1"/>
  <c r="AB45" i="1"/>
  <c r="Z45" i="1"/>
  <c r="AK45" i="1" s="1"/>
  <c r="V45" i="1"/>
  <c r="W45" i="1" s="1"/>
  <c r="S45" i="1"/>
  <c r="Q45" i="1"/>
  <c r="N45" i="1"/>
  <c r="J45" i="1"/>
  <c r="X45" i="1" s="1"/>
  <c r="F45" i="1"/>
  <c r="AT44" i="1"/>
  <c r="AS44" i="1"/>
  <c r="AQ44" i="1"/>
  <c r="AP44" i="1"/>
  <c r="AN44" i="1"/>
  <c r="AU44" i="1" s="1"/>
  <c r="AM44" i="1"/>
  <c r="AJ44" i="1"/>
  <c r="AH44" i="1"/>
  <c r="AD44" i="1"/>
  <c r="AE44" i="1" s="1"/>
  <c r="AB44" i="1"/>
  <c r="Z44" i="1"/>
  <c r="AK44" i="1" s="1"/>
  <c r="W44" i="1"/>
  <c r="V44" i="1"/>
  <c r="S44" i="1"/>
  <c r="Q44" i="1"/>
  <c r="N44" i="1"/>
  <c r="J44" i="1"/>
  <c r="F44" i="1"/>
  <c r="X44" i="1" s="1"/>
  <c r="AS43" i="1"/>
  <c r="AT43" i="1" s="1"/>
  <c r="AP43" i="1"/>
  <c r="AQ43" i="1" s="1"/>
  <c r="AM43" i="1"/>
  <c r="AN43" i="1" s="1"/>
  <c r="AU43" i="1" s="1"/>
  <c r="AJ43" i="1"/>
  <c r="AH43" i="1"/>
  <c r="AE43" i="1"/>
  <c r="AD43" i="1"/>
  <c r="AB43" i="1"/>
  <c r="Z43" i="1"/>
  <c r="AK43" i="1" s="1"/>
  <c r="V43" i="1"/>
  <c r="W43" i="1" s="1"/>
  <c r="S43" i="1"/>
  <c r="Q43" i="1"/>
  <c r="N43" i="1"/>
  <c r="J43" i="1"/>
  <c r="X43" i="1" s="1"/>
  <c r="F43" i="1"/>
  <c r="AT42" i="1"/>
  <c r="AS42" i="1"/>
  <c r="AQ42" i="1"/>
  <c r="AP42" i="1"/>
  <c r="AN42" i="1"/>
  <c r="AU42" i="1" s="1"/>
  <c r="AM42" i="1"/>
  <c r="AJ42" i="1"/>
  <c r="AH42" i="1"/>
  <c r="AD42" i="1"/>
  <c r="AE42" i="1" s="1"/>
  <c r="AB42" i="1"/>
  <c r="Z42" i="1"/>
  <c r="AK42" i="1" s="1"/>
  <c r="W42" i="1"/>
  <c r="V42" i="1"/>
  <c r="S42" i="1"/>
  <c r="Q42" i="1"/>
  <c r="N42" i="1"/>
  <c r="J42" i="1"/>
  <c r="F42" i="1"/>
  <c r="X42" i="1" s="1"/>
  <c r="AV42" i="1" s="1"/>
  <c r="AW42" i="1" s="1"/>
  <c r="AS41" i="1"/>
  <c r="AT41" i="1" s="1"/>
  <c r="AP41" i="1"/>
  <c r="AQ41" i="1" s="1"/>
  <c r="AM41" i="1"/>
  <c r="AN41" i="1" s="1"/>
  <c r="AJ41" i="1"/>
  <c r="AH41" i="1"/>
  <c r="AE41" i="1"/>
  <c r="AD41" i="1"/>
  <c r="AB41" i="1"/>
  <c r="Z41" i="1"/>
  <c r="AK41" i="1" s="1"/>
  <c r="V41" i="1"/>
  <c r="W41" i="1" s="1"/>
  <c r="S41" i="1"/>
  <c r="Q41" i="1"/>
  <c r="N41" i="1"/>
  <c r="J41" i="1"/>
  <c r="X41" i="1" s="1"/>
  <c r="F41" i="1"/>
  <c r="AT40" i="1"/>
  <c r="AS40" i="1"/>
  <c r="AQ40" i="1"/>
  <c r="AP40" i="1"/>
  <c r="AN40" i="1"/>
  <c r="AU40" i="1" s="1"/>
  <c r="AM40" i="1"/>
  <c r="AJ40" i="1"/>
  <c r="AH40" i="1"/>
  <c r="AD40" i="1"/>
  <c r="AE40" i="1" s="1"/>
  <c r="AB40" i="1"/>
  <c r="Z40" i="1"/>
  <c r="AK40" i="1" s="1"/>
  <c r="W40" i="1"/>
  <c r="V40" i="1"/>
  <c r="S40" i="1"/>
  <c r="Q40" i="1"/>
  <c r="N40" i="1"/>
  <c r="J40" i="1"/>
  <c r="F40" i="1"/>
  <c r="X40" i="1" s="1"/>
  <c r="AS39" i="1"/>
  <c r="AT39" i="1" s="1"/>
  <c r="AP39" i="1"/>
  <c r="AQ39" i="1" s="1"/>
  <c r="AM39" i="1"/>
  <c r="AN39" i="1" s="1"/>
  <c r="AU39" i="1" s="1"/>
  <c r="AJ39" i="1"/>
  <c r="AH39" i="1"/>
  <c r="AE39" i="1"/>
  <c r="AD39" i="1"/>
  <c r="AB39" i="1"/>
  <c r="Z39" i="1"/>
  <c r="AK39" i="1" s="1"/>
  <c r="V39" i="1"/>
  <c r="W39" i="1" s="1"/>
  <c r="S39" i="1"/>
  <c r="Q39" i="1"/>
  <c r="N39" i="1"/>
  <c r="J39" i="1"/>
  <c r="X39" i="1" s="1"/>
  <c r="F39" i="1"/>
  <c r="AT38" i="1"/>
  <c r="AS38" i="1"/>
  <c r="AQ38" i="1"/>
  <c r="AP38" i="1"/>
  <c r="AN38" i="1"/>
  <c r="AU38" i="1" s="1"/>
  <c r="AM38" i="1"/>
  <c r="AJ38" i="1"/>
  <c r="AH38" i="1"/>
  <c r="AD38" i="1"/>
  <c r="AE38" i="1" s="1"/>
  <c r="AB38" i="1"/>
  <c r="Z38" i="1"/>
  <c r="AK38" i="1" s="1"/>
  <c r="W38" i="1"/>
  <c r="V38" i="1"/>
  <c r="S38" i="1"/>
  <c r="Q38" i="1"/>
  <c r="N38" i="1"/>
  <c r="J38" i="1"/>
  <c r="F38" i="1"/>
  <c r="X38" i="1" s="1"/>
  <c r="AV38" i="1" s="1"/>
  <c r="AW38" i="1" s="1"/>
  <c r="AS37" i="1"/>
  <c r="AT37" i="1" s="1"/>
  <c r="AP37" i="1"/>
  <c r="AQ37" i="1" s="1"/>
  <c r="AM37" i="1"/>
  <c r="AN37" i="1" s="1"/>
  <c r="AJ37" i="1"/>
  <c r="AH37" i="1"/>
  <c r="AE37" i="1"/>
  <c r="AD37" i="1"/>
  <c r="AB37" i="1"/>
  <c r="Z37" i="1"/>
  <c r="AK37" i="1" s="1"/>
  <c r="V37" i="1"/>
  <c r="W37" i="1" s="1"/>
  <c r="S37" i="1"/>
  <c r="Q37" i="1"/>
  <c r="N37" i="1"/>
  <c r="J37" i="1"/>
  <c r="X37" i="1" s="1"/>
  <c r="F37" i="1"/>
  <c r="AT36" i="1"/>
  <c r="AS36" i="1"/>
  <c r="AQ36" i="1"/>
  <c r="AP36" i="1"/>
  <c r="AN36" i="1"/>
  <c r="AU36" i="1" s="1"/>
  <c r="AM36" i="1"/>
  <c r="AJ36" i="1"/>
  <c r="AH36" i="1"/>
  <c r="AD36" i="1"/>
  <c r="AE36" i="1" s="1"/>
  <c r="AB36" i="1"/>
  <c r="Z36" i="1"/>
  <c r="AK36" i="1" s="1"/>
  <c r="W36" i="1"/>
  <c r="V36" i="1"/>
  <c r="S36" i="1"/>
  <c r="Q36" i="1"/>
  <c r="N36" i="1"/>
  <c r="J36" i="1"/>
  <c r="F36" i="1"/>
  <c r="X36" i="1" s="1"/>
  <c r="AS35" i="1"/>
  <c r="AT35" i="1" s="1"/>
  <c r="AP35" i="1"/>
  <c r="AQ35" i="1" s="1"/>
  <c r="AM35" i="1"/>
  <c r="AN35" i="1" s="1"/>
  <c r="AU35" i="1" s="1"/>
  <c r="AJ35" i="1"/>
  <c r="AH35" i="1"/>
  <c r="AE35" i="1"/>
  <c r="AD35" i="1"/>
  <c r="AB35" i="1"/>
  <c r="Z35" i="1"/>
  <c r="AK35" i="1" s="1"/>
  <c r="V35" i="1"/>
  <c r="W35" i="1" s="1"/>
  <c r="S35" i="1"/>
  <c r="Q35" i="1"/>
  <c r="N35" i="1"/>
  <c r="J35" i="1"/>
  <c r="X35" i="1" s="1"/>
  <c r="F35" i="1"/>
  <c r="AT34" i="1"/>
  <c r="AS34" i="1"/>
  <c r="AQ34" i="1"/>
  <c r="AP34" i="1"/>
  <c r="AN34" i="1"/>
  <c r="AU34" i="1" s="1"/>
  <c r="AM34" i="1"/>
  <c r="AJ34" i="1"/>
  <c r="AH34" i="1"/>
  <c r="AD34" i="1"/>
  <c r="AE34" i="1" s="1"/>
  <c r="AB34" i="1"/>
  <c r="Z34" i="1"/>
  <c r="AK34" i="1" s="1"/>
  <c r="W34" i="1"/>
  <c r="V34" i="1"/>
  <c r="S34" i="1"/>
  <c r="Q34" i="1"/>
  <c r="N34" i="1"/>
  <c r="J34" i="1"/>
  <c r="F34" i="1"/>
  <c r="X34" i="1" s="1"/>
  <c r="AV34" i="1" s="1"/>
  <c r="AW34" i="1" s="1"/>
  <c r="AS33" i="1"/>
  <c r="AT33" i="1" s="1"/>
  <c r="AP33" i="1"/>
  <c r="AQ33" i="1" s="1"/>
  <c r="AM33" i="1"/>
  <c r="AN33" i="1" s="1"/>
  <c r="AJ33" i="1"/>
  <c r="AH33" i="1"/>
  <c r="AE33" i="1"/>
  <c r="AD33" i="1"/>
  <c r="AB33" i="1"/>
  <c r="Z33" i="1"/>
  <c r="AK33" i="1" s="1"/>
  <c r="V33" i="1"/>
  <c r="W33" i="1" s="1"/>
  <c r="S33" i="1"/>
  <c r="Q33" i="1"/>
  <c r="N33" i="1"/>
  <c r="J33" i="1"/>
  <c r="X33" i="1" s="1"/>
  <c r="F33" i="1"/>
  <c r="AT32" i="1"/>
  <c r="AS32" i="1"/>
  <c r="AQ32" i="1"/>
  <c r="AP32" i="1"/>
  <c r="AN32" i="1"/>
  <c r="AU32" i="1" s="1"/>
  <c r="AM32" i="1"/>
  <c r="AJ32" i="1"/>
  <c r="AH32" i="1"/>
  <c r="AK32" i="1" s="1"/>
  <c r="AD32" i="1"/>
  <c r="AE32" i="1" s="1"/>
  <c r="AB32" i="1"/>
  <c r="Z32" i="1"/>
  <c r="W32" i="1"/>
  <c r="V32" i="1"/>
  <c r="S32" i="1"/>
  <c r="Q32" i="1"/>
  <c r="N32" i="1"/>
  <c r="J32" i="1"/>
  <c r="F32" i="1"/>
  <c r="X32" i="1" s="1"/>
  <c r="AV32" i="1" s="1"/>
  <c r="AW32" i="1" s="1"/>
  <c r="AS31" i="1"/>
  <c r="AT31" i="1" s="1"/>
  <c r="AP31" i="1"/>
  <c r="AQ31" i="1" s="1"/>
  <c r="AU31" i="1" s="1"/>
  <c r="AM31" i="1"/>
  <c r="AN31" i="1" s="1"/>
  <c r="AJ31" i="1"/>
  <c r="AH31" i="1"/>
  <c r="AE31" i="1"/>
  <c r="AD31" i="1"/>
  <c r="AB31" i="1"/>
  <c r="Z31" i="1"/>
  <c r="V31" i="1"/>
  <c r="W31" i="1" s="1"/>
  <c r="S31" i="1"/>
  <c r="Q31" i="1"/>
  <c r="N31" i="1"/>
  <c r="J31" i="1"/>
  <c r="F31" i="1"/>
  <c r="X31" i="1" s="1"/>
  <c r="AS30" i="1"/>
  <c r="AT30" i="1" s="1"/>
  <c r="AP30" i="1"/>
  <c r="AQ30" i="1" s="1"/>
  <c r="AM30" i="1"/>
  <c r="AN30" i="1" s="1"/>
  <c r="AU30" i="1" s="1"/>
  <c r="AJ30" i="1"/>
  <c r="AH30" i="1"/>
  <c r="AE30" i="1"/>
  <c r="AD30" i="1"/>
  <c r="AB30" i="1"/>
  <c r="Z30" i="1"/>
  <c r="AK30" i="1" s="1"/>
  <c r="V30" i="1"/>
  <c r="W30" i="1" s="1"/>
  <c r="S30" i="1"/>
  <c r="Q30" i="1"/>
  <c r="N30" i="1"/>
  <c r="J30" i="1"/>
  <c r="X30" i="1" s="1"/>
  <c r="F30" i="1"/>
  <c r="AT29" i="1"/>
  <c r="AS29" i="1"/>
  <c r="AQ29" i="1"/>
  <c r="AP29" i="1"/>
  <c r="AN29" i="1"/>
  <c r="AU29" i="1" s="1"/>
  <c r="AM29" i="1"/>
  <c r="AJ29" i="1"/>
  <c r="AH29" i="1"/>
  <c r="AD29" i="1"/>
  <c r="AE29" i="1" s="1"/>
  <c r="AB29" i="1"/>
  <c r="Z29" i="1"/>
  <c r="AK29" i="1" s="1"/>
  <c r="W29" i="1"/>
  <c r="V29" i="1"/>
  <c r="S29" i="1"/>
  <c r="Q29" i="1"/>
  <c r="N29" i="1"/>
  <c r="J29" i="1"/>
  <c r="F29" i="1"/>
  <c r="X29" i="1" s="1"/>
  <c r="AV29" i="1" s="1"/>
  <c r="AW29" i="1" s="1"/>
  <c r="AS28" i="1"/>
  <c r="AT28" i="1" s="1"/>
  <c r="AP28" i="1"/>
  <c r="AQ28" i="1" s="1"/>
  <c r="AM28" i="1"/>
  <c r="AN28" i="1" s="1"/>
  <c r="AU28" i="1" s="1"/>
  <c r="AJ28" i="1"/>
  <c r="AH28" i="1"/>
  <c r="AE28" i="1"/>
  <c r="AD28" i="1"/>
  <c r="AB28" i="1"/>
  <c r="Z28" i="1"/>
  <c r="AK28" i="1" s="1"/>
  <c r="V28" i="1"/>
  <c r="W28" i="1" s="1"/>
  <c r="S28" i="1"/>
  <c r="Q28" i="1"/>
  <c r="N28" i="1"/>
  <c r="J28" i="1"/>
  <c r="X28" i="1" s="1"/>
  <c r="AV28" i="1" s="1"/>
  <c r="AW28" i="1" s="1"/>
  <c r="F28" i="1"/>
  <c r="AT27" i="1"/>
  <c r="AS27" i="1"/>
  <c r="AQ27" i="1"/>
  <c r="AP27" i="1"/>
  <c r="AN27" i="1"/>
  <c r="AU27" i="1" s="1"/>
  <c r="AM27" i="1"/>
  <c r="AJ27" i="1"/>
  <c r="AH27" i="1"/>
  <c r="AD27" i="1"/>
  <c r="AE27" i="1" s="1"/>
  <c r="AB27" i="1"/>
  <c r="Z27" i="1"/>
  <c r="AK27" i="1" s="1"/>
  <c r="W27" i="1"/>
  <c r="V27" i="1"/>
  <c r="S27" i="1"/>
  <c r="Q27" i="1"/>
  <c r="N27" i="1"/>
  <c r="J27" i="1"/>
  <c r="F27" i="1"/>
  <c r="X27" i="1" s="1"/>
  <c r="AS26" i="1"/>
  <c r="AT26" i="1" s="1"/>
  <c r="AP26" i="1"/>
  <c r="AQ26" i="1" s="1"/>
  <c r="AM26" i="1"/>
  <c r="AN26" i="1" s="1"/>
  <c r="AU26" i="1" s="1"/>
  <c r="AJ26" i="1"/>
  <c r="AH26" i="1"/>
  <c r="AE26" i="1"/>
  <c r="AD26" i="1"/>
  <c r="AB26" i="1"/>
  <c r="Z26" i="1"/>
  <c r="AK26" i="1" s="1"/>
  <c r="V26" i="1"/>
  <c r="W26" i="1" s="1"/>
  <c r="S26" i="1"/>
  <c r="Q26" i="1"/>
  <c r="N26" i="1"/>
  <c r="J26" i="1"/>
  <c r="X26" i="1" s="1"/>
  <c r="F26" i="1"/>
  <c r="AT25" i="1"/>
  <c r="AS25" i="1"/>
  <c r="AQ25" i="1"/>
  <c r="AP25" i="1"/>
  <c r="AN25" i="1"/>
  <c r="AU25" i="1" s="1"/>
  <c r="AM25" i="1"/>
  <c r="AJ25" i="1"/>
  <c r="AH25" i="1"/>
  <c r="AD25" i="1"/>
  <c r="AE25" i="1" s="1"/>
  <c r="AB25" i="1"/>
  <c r="Z25" i="1"/>
  <c r="AK25" i="1" s="1"/>
  <c r="W25" i="1"/>
  <c r="V25" i="1"/>
  <c r="S25" i="1"/>
  <c r="Q25" i="1"/>
  <c r="N25" i="1"/>
  <c r="J25" i="1"/>
  <c r="F25" i="1"/>
  <c r="X25" i="1" s="1"/>
  <c r="AV25" i="1" s="1"/>
  <c r="AW25" i="1" s="1"/>
  <c r="AS24" i="1"/>
  <c r="AT24" i="1" s="1"/>
  <c r="AP24" i="1"/>
  <c r="AQ24" i="1" s="1"/>
  <c r="AM24" i="1"/>
  <c r="AN24" i="1" s="1"/>
  <c r="AJ24" i="1"/>
  <c r="AH24" i="1"/>
  <c r="AE24" i="1"/>
  <c r="AD24" i="1"/>
  <c r="AB24" i="1"/>
  <c r="Z24" i="1"/>
  <c r="AK24" i="1" s="1"/>
  <c r="V24" i="1"/>
  <c r="W24" i="1" s="1"/>
  <c r="S24" i="1"/>
  <c r="Q24" i="1"/>
  <c r="N24" i="1"/>
  <c r="J24" i="1"/>
  <c r="X24" i="1" s="1"/>
  <c r="F24" i="1"/>
  <c r="AT23" i="1"/>
  <c r="AS23" i="1"/>
  <c r="AQ23" i="1"/>
  <c r="AP23" i="1"/>
  <c r="AN23" i="1"/>
  <c r="AU23" i="1" s="1"/>
  <c r="AM23" i="1"/>
  <c r="AJ23" i="1"/>
  <c r="AH23" i="1"/>
  <c r="AD23" i="1"/>
  <c r="AE23" i="1" s="1"/>
  <c r="AB23" i="1"/>
  <c r="Z23" i="1"/>
  <c r="AK23" i="1" s="1"/>
  <c r="W23" i="1"/>
  <c r="V23" i="1"/>
  <c r="S23" i="1"/>
  <c r="Q23" i="1"/>
  <c r="N23" i="1"/>
  <c r="J23" i="1"/>
  <c r="F23" i="1"/>
  <c r="X23" i="1" s="1"/>
  <c r="AS22" i="1"/>
  <c r="AT22" i="1" s="1"/>
  <c r="AP22" i="1"/>
  <c r="AQ22" i="1" s="1"/>
  <c r="AM22" i="1"/>
  <c r="AN22" i="1" s="1"/>
  <c r="AU22" i="1" s="1"/>
  <c r="AJ22" i="1"/>
  <c r="AH22" i="1"/>
  <c r="AE22" i="1"/>
  <c r="AD22" i="1"/>
  <c r="AB22" i="1"/>
  <c r="Z22" i="1"/>
  <c r="AK22" i="1" s="1"/>
  <c r="V22" i="1"/>
  <c r="W22" i="1" s="1"/>
  <c r="S22" i="1"/>
  <c r="Q22" i="1"/>
  <c r="N22" i="1"/>
  <c r="J22" i="1"/>
  <c r="X22" i="1" s="1"/>
  <c r="F22" i="1"/>
  <c r="AT21" i="1"/>
  <c r="AS21" i="1"/>
  <c r="AQ21" i="1"/>
  <c r="AP21" i="1"/>
  <c r="AN21" i="1"/>
  <c r="AU21" i="1" s="1"/>
  <c r="AM21" i="1"/>
  <c r="AJ21" i="1"/>
  <c r="AH21" i="1"/>
  <c r="AD21" i="1"/>
  <c r="AE21" i="1" s="1"/>
  <c r="AB21" i="1"/>
  <c r="Z21" i="1"/>
  <c r="AK21" i="1" s="1"/>
  <c r="W21" i="1"/>
  <c r="V21" i="1"/>
  <c r="S21" i="1"/>
  <c r="Q21" i="1"/>
  <c r="N21" i="1"/>
  <c r="J21" i="1"/>
  <c r="F21" i="1"/>
  <c r="X21" i="1" s="1"/>
  <c r="AV21" i="1" s="1"/>
  <c r="AW21" i="1" s="1"/>
  <c r="AS20" i="1"/>
  <c r="AT20" i="1" s="1"/>
  <c r="AP20" i="1"/>
  <c r="AQ20" i="1" s="1"/>
  <c r="AM20" i="1"/>
  <c r="AN20" i="1" s="1"/>
  <c r="AJ20" i="1"/>
  <c r="AH20" i="1"/>
  <c r="AE20" i="1"/>
  <c r="AD20" i="1"/>
  <c r="AB20" i="1"/>
  <c r="Z20" i="1"/>
  <c r="AK20" i="1" s="1"/>
  <c r="V20" i="1"/>
  <c r="W20" i="1" s="1"/>
  <c r="S20" i="1"/>
  <c r="Q20" i="1"/>
  <c r="N20" i="1"/>
  <c r="J20" i="1"/>
  <c r="X20" i="1" s="1"/>
  <c r="F20" i="1"/>
  <c r="AT19" i="1"/>
  <c r="AS19" i="1"/>
  <c r="AQ19" i="1"/>
  <c r="AP19" i="1"/>
  <c r="AN19" i="1"/>
  <c r="AU19" i="1" s="1"/>
  <c r="AM19" i="1"/>
  <c r="AJ19" i="1"/>
  <c r="AH19" i="1"/>
  <c r="AD19" i="1"/>
  <c r="AE19" i="1" s="1"/>
  <c r="AB19" i="1"/>
  <c r="Z19" i="1"/>
  <c r="AK19" i="1" s="1"/>
  <c r="W19" i="1"/>
  <c r="V19" i="1"/>
  <c r="S19" i="1"/>
  <c r="Q19" i="1"/>
  <c r="N19" i="1"/>
  <c r="J19" i="1"/>
  <c r="F19" i="1"/>
  <c r="X19" i="1" s="1"/>
  <c r="AS18" i="1"/>
  <c r="AT18" i="1" s="1"/>
  <c r="AP18" i="1"/>
  <c r="AQ18" i="1" s="1"/>
  <c r="AM18" i="1"/>
  <c r="AN18" i="1" s="1"/>
  <c r="AU18" i="1" s="1"/>
  <c r="AJ18" i="1"/>
  <c r="AH18" i="1"/>
  <c r="AE18" i="1"/>
  <c r="AD18" i="1"/>
  <c r="AB18" i="1"/>
  <c r="Z18" i="1"/>
  <c r="AK18" i="1" s="1"/>
  <c r="V18" i="1"/>
  <c r="W18" i="1" s="1"/>
  <c r="S18" i="1"/>
  <c r="Q18" i="1"/>
  <c r="N18" i="1"/>
  <c r="J18" i="1"/>
  <c r="X18" i="1" s="1"/>
  <c r="F18" i="1"/>
  <c r="AT17" i="1"/>
  <c r="AS17" i="1"/>
  <c r="AQ17" i="1"/>
  <c r="AP17" i="1"/>
  <c r="AN17" i="1"/>
  <c r="AU17" i="1" s="1"/>
  <c r="AM17" i="1"/>
  <c r="AJ17" i="1"/>
  <c r="AH17" i="1"/>
  <c r="AD17" i="1"/>
  <c r="AE17" i="1" s="1"/>
  <c r="AB17" i="1"/>
  <c r="Z17" i="1"/>
  <c r="AK17" i="1" s="1"/>
  <c r="W17" i="1"/>
  <c r="V17" i="1"/>
  <c r="S17" i="1"/>
  <c r="Q17" i="1"/>
  <c r="N17" i="1"/>
  <c r="J17" i="1"/>
  <c r="F17" i="1"/>
  <c r="X17" i="1" s="1"/>
  <c r="AV17" i="1" s="1"/>
  <c r="AW17" i="1" s="1"/>
  <c r="AS16" i="1"/>
  <c r="AT16" i="1" s="1"/>
  <c r="AP16" i="1"/>
  <c r="AQ16" i="1" s="1"/>
  <c r="AM16" i="1"/>
  <c r="AN16" i="1" s="1"/>
  <c r="AJ16" i="1"/>
  <c r="AH16" i="1"/>
  <c r="AE16" i="1"/>
  <c r="AD16" i="1"/>
  <c r="AB16" i="1"/>
  <c r="Z16" i="1"/>
  <c r="AK16" i="1" s="1"/>
  <c r="V16" i="1"/>
  <c r="W16" i="1" s="1"/>
  <c r="S16" i="1"/>
  <c r="Q16" i="1"/>
  <c r="N16" i="1"/>
  <c r="J16" i="1"/>
  <c r="X16" i="1" s="1"/>
  <c r="F16" i="1"/>
  <c r="AT15" i="1"/>
  <c r="AS15" i="1"/>
  <c r="AQ15" i="1"/>
  <c r="AP15" i="1"/>
  <c r="AN15" i="1"/>
  <c r="AU15" i="1" s="1"/>
  <c r="AM15" i="1"/>
  <c r="AJ15" i="1"/>
  <c r="AH15" i="1"/>
  <c r="AD15" i="1"/>
  <c r="AE15" i="1" s="1"/>
  <c r="AB15" i="1"/>
  <c r="Z15" i="1"/>
  <c r="AK15" i="1" s="1"/>
  <c r="W15" i="1"/>
  <c r="V15" i="1"/>
  <c r="S15" i="1"/>
  <c r="Q15" i="1"/>
  <c r="N15" i="1"/>
  <c r="J15" i="1"/>
  <c r="F15" i="1"/>
  <c r="X15" i="1" s="1"/>
  <c r="AS14" i="1"/>
  <c r="AT14" i="1" s="1"/>
  <c r="AP14" i="1"/>
  <c r="AQ14" i="1" s="1"/>
  <c r="AM14" i="1"/>
  <c r="AN14" i="1" s="1"/>
  <c r="AU14" i="1" s="1"/>
  <c r="AJ14" i="1"/>
  <c r="AH14" i="1"/>
  <c r="AE14" i="1"/>
  <c r="AD14" i="1"/>
  <c r="AB14" i="1"/>
  <c r="Z14" i="1"/>
  <c r="AK14" i="1" s="1"/>
  <c r="V14" i="1"/>
  <c r="W14" i="1" s="1"/>
  <c r="S14" i="1"/>
  <c r="Q14" i="1"/>
  <c r="N14" i="1"/>
  <c r="J14" i="1"/>
  <c r="X14" i="1" s="1"/>
  <c r="F14" i="1"/>
  <c r="AT13" i="1"/>
  <c r="AS13" i="1"/>
  <c r="AQ13" i="1"/>
  <c r="AP13" i="1"/>
  <c r="AN13" i="1"/>
  <c r="AU13" i="1" s="1"/>
  <c r="AM13" i="1"/>
  <c r="AJ13" i="1"/>
  <c r="AH13" i="1"/>
  <c r="AD13" i="1"/>
  <c r="AE13" i="1" s="1"/>
  <c r="AB13" i="1"/>
  <c r="Z13" i="1"/>
  <c r="AK13" i="1" s="1"/>
  <c r="W13" i="1"/>
  <c r="V13" i="1"/>
  <c r="S13" i="1"/>
  <c r="Q13" i="1"/>
  <c r="N13" i="1"/>
  <c r="J13" i="1"/>
  <c r="F13" i="1"/>
  <c r="X13" i="1" s="1"/>
  <c r="AV13" i="1" s="1"/>
  <c r="AW13" i="1" s="1"/>
  <c r="AS12" i="1"/>
  <c r="AT12" i="1" s="1"/>
  <c r="AP12" i="1"/>
  <c r="AQ12" i="1" s="1"/>
  <c r="AM12" i="1"/>
  <c r="AN12" i="1" s="1"/>
  <c r="AJ12" i="1"/>
  <c r="AH12" i="1"/>
  <c r="AE12" i="1"/>
  <c r="AD12" i="1"/>
  <c r="AB12" i="1"/>
  <c r="Z12" i="1"/>
  <c r="AK12" i="1" s="1"/>
  <c r="V12" i="1"/>
  <c r="W12" i="1" s="1"/>
  <c r="S12" i="1"/>
  <c r="Q12" i="1"/>
  <c r="N12" i="1"/>
  <c r="J12" i="1"/>
  <c r="X12" i="1" s="1"/>
  <c r="F12" i="1"/>
  <c r="AT11" i="1"/>
  <c r="AS11" i="1"/>
  <c r="AQ11" i="1"/>
  <c r="AP11" i="1"/>
  <c r="AN11" i="1"/>
  <c r="AU11" i="1" s="1"/>
  <c r="AM11" i="1"/>
  <c r="AJ11" i="1"/>
  <c r="AH11" i="1"/>
  <c r="AD11" i="1"/>
  <c r="AE11" i="1" s="1"/>
  <c r="AB11" i="1"/>
  <c r="Z11" i="1"/>
  <c r="AK11" i="1" s="1"/>
  <c r="W11" i="1"/>
  <c r="V11" i="1"/>
  <c r="S11" i="1"/>
  <c r="Q11" i="1"/>
  <c r="N11" i="1"/>
  <c r="J11" i="1"/>
  <c r="F11" i="1"/>
  <c r="X11" i="1" s="1"/>
  <c r="AS10" i="1"/>
  <c r="AT10" i="1" s="1"/>
  <c r="AP10" i="1"/>
  <c r="AQ10" i="1" s="1"/>
  <c r="AM10" i="1"/>
  <c r="AN10" i="1" s="1"/>
  <c r="AU10" i="1" s="1"/>
  <c r="AJ10" i="1"/>
  <c r="AH10" i="1"/>
  <c r="AE10" i="1"/>
  <c r="AD10" i="1"/>
  <c r="AB10" i="1"/>
  <c r="Z10" i="1"/>
  <c r="AK10" i="1" s="1"/>
  <c r="V10" i="1"/>
  <c r="W10" i="1" s="1"/>
  <c r="S10" i="1"/>
  <c r="Q10" i="1"/>
  <c r="N10" i="1"/>
  <c r="J10" i="1"/>
  <c r="X10" i="1" s="1"/>
  <c r="F10" i="1"/>
  <c r="AT9" i="1"/>
  <c r="AS9" i="1"/>
  <c r="AQ9" i="1"/>
  <c r="AP9" i="1"/>
  <c r="AN9" i="1"/>
  <c r="AU9" i="1" s="1"/>
  <c r="AM9" i="1"/>
  <c r="AJ9" i="1"/>
  <c r="AH9" i="1"/>
  <c r="AD9" i="1"/>
  <c r="AE9" i="1" s="1"/>
  <c r="AB9" i="1"/>
  <c r="Z9" i="1"/>
  <c r="AK9" i="1" s="1"/>
  <c r="W9" i="1"/>
  <c r="V9" i="1"/>
  <c r="S9" i="1"/>
  <c r="Q9" i="1"/>
  <c r="N9" i="1"/>
  <c r="J9" i="1"/>
  <c r="F9" i="1"/>
  <c r="X9" i="1" s="1"/>
  <c r="AV9" i="1" s="1"/>
  <c r="AW9" i="1" s="1"/>
  <c r="AS8" i="1"/>
  <c r="AT8" i="1" s="1"/>
  <c r="AP8" i="1"/>
  <c r="AQ8" i="1" s="1"/>
  <c r="AM8" i="1"/>
  <c r="AN8" i="1" s="1"/>
  <c r="AJ8" i="1"/>
  <c r="AH8" i="1"/>
  <c r="AE8" i="1"/>
  <c r="AD8" i="1"/>
  <c r="AB8" i="1"/>
  <c r="Z8" i="1"/>
  <c r="AK8" i="1" s="1"/>
  <c r="V8" i="1"/>
  <c r="W8" i="1" s="1"/>
  <c r="S8" i="1"/>
  <c r="Q8" i="1"/>
  <c r="N8" i="1"/>
  <c r="J8" i="1"/>
  <c r="X8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T7" i="1"/>
  <c r="AS7" i="1"/>
  <c r="AQ7" i="1"/>
  <c r="AP7" i="1"/>
  <c r="AN7" i="1"/>
  <c r="AU7" i="1" s="1"/>
  <c r="AM7" i="1"/>
  <c r="AJ7" i="1"/>
  <c r="AH7" i="1"/>
  <c r="AD7" i="1"/>
  <c r="AE7" i="1" s="1"/>
  <c r="AB7" i="1"/>
  <c r="Z7" i="1"/>
  <c r="AK7" i="1" s="1"/>
  <c r="W7" i="1"/>
  <c r="V7" i="1"/>
  <c r="S7" i="1"/>
  <c r="Q7" i="1"/>
  <c r="N7" i="1"/>
  <c r="J7" i="1"/>
  <c r="F7" i="1"/>
  <c r="X7" i="1" s="1"/>
  <c r="AV7" i="1" s="1"/>
  <c r="AW7" i="1" s="1"/>
  <c r="A7" i="1"/>
  <c r="AS6" i="1"/>
  <c r="AT6" i="1" s="1"/>
  <c r="AP6" i="1"/>
  <c r="AQ6" i="1" s="1"/>
  <c r="AM6" i="1"/>
  <c r="AN6" i="1" s="1"/>
  <c r="AU6" i="1" s="1"/>
  <c r="AJ6" i="1"/>
  <c r="AH6" i="1"/>
  <c r="AE6" i="1"/>
  <c r="AD6" i="1"/>
  <c r="AB6" i="1"/>
  <c r="Z6" i="1"/>
  <c r="AK6" i="1" s="1"/>
  <c r="V6" i="1"/>
  <c r="W6" i="1" s="1"/>
  <c r="S6" i="1"/>
  <c r="Q6" i="1"/>
  <c r="N6" i="1"/>
  <c r="J6" i="1"/>
  <c r="X6" i="1" s="1"/>
  <c r="F6" i="1"/>
  <c r="AV6" i="1" l="1"/>
  <c r="AW6" i="1" s="1"/>
  <c r="AU8" i="1"/>
  <c r="AV8" i="1" s="1"/>
  <c r="AW8" i="1" s="1"/>
  <c r="AV10" i="1"/>
  <c r="AW10" i="1" s="1"/>
  <c r="AV11" i="1"/>
  <c r="AW11" i="1" s="1"/>
  <c r="AU12" i="1"/>
  <c r="AV12" i="1" s="1"/>
  <c r="AW12" i="1" s="1"/>
  <c r="AV14" i="1"/>
  <c r="AW14" i="1" s="1"/>
  <c r="AV15" i="1"/>
  <c r="AW15" i="1" s="1"/>
  <c r="AU16" i="1"/>
  <c r="AV16" i="1" s="1"/>
  <c r="AW16" i="1" s="1"/>
  <c r="AV18" i="1"/>
  <c r="AW18" i="1" s="1"/>
  <c r="AV19" i="1"/>
  <c r="AW19" i="1" s="1"/>
  <c r="AU20" i="1"/>
  <c r="AV20" i="1" s="1"/>
  <c r="AW20" i="1" s="1"/>
  <c r="AV22" i="1"/>
  <c r="AW22" i="1" s="1"/>
  <c r="AV23" i="1"/>
  <c r="AW23" i="1" s="1"/>
  <c r="AU24" i="1"/>
  <c r="AV24" i="1" s="1"/>
  <c r="AW24" i="1" s="1"/>
  <c r="AV26" i="1"/>
  <c r="AW26" i="1" s="1"/>
  <c r="AV27" i="1"/>
  <c r="AW27" i="1" s="1"/>
  <c r="AV30" i="1"/>
  <c r="AW30" i="1" s="1"/>
  <c r="AK31" i="1"/>
  <c r="AV31" i="1" s="1"/>
  <c r="AW31" i="1" s="1"/>
  <c r="AU33" i="1"/>
  <c r="AV35" i="1"/>
  <c r="AW35" i="1" s="1"/>
  <c r="AV36" i="1"/>
  <c r="AW36" i="1" s="1"/>
  <c r="AU37" i="1"/>
  <c r="AV39" i="1"/>
  <c r="AW39" i="1" s="1"/>
  <c r="AV40" i="1"/>
  <c r="AW40" i="1" s="1"/>
  <c r="AU41" i="1"/>
  <c r="AV43" i="1"/>
  <c r="AW43" i="1" s="1"/>
  <c r="AV44" i="1"/>
  <c r="AW44" i="1" s="1"/>
  <c r="AU45" i="1"/>
  <c r="AV47" i="1"/>
  <c r="AW47" i="1" s="1"/>
  <c r="AV48" i="1"/>
  <c r="AW48" i="1" s="1"/>
  <c r="AU49" i="1"/>
  <c r="AV51" i="1"/>
  <c r="AW51" i="1" s="1"/>
  <c r="AV52" i="1"/>
  <c r="AW52" i="1" s="1"/>
  <c r="AU53" i="1"/>
  <c r="AV55" i="1"/>
  <c r="AW55" i="1" s="1"/>
  <c r="AV56" i="1"/>
  <c r="AW56" i="1" s="1"/>
  <c r="AU57" i="1"/>
  <c r="AV33" i="1"/>
  <c r="AW33" i="1" s="1"/>
  <c r="AV37" i="1"/>
  <c r="AW37" i="1" s="1"/>
  <c r="AV41" i="1"/>
  <c r="AW41" i="1" s="1"/>
  <c r="AV45" i="1"/>
  <c r="AW45" i="1" s="1"/>
  <c r="AV49" i="1"/>
  <c r="AW49" i="1" s="1"/>
  <c r="AV53" i="1"/>
  <c r="AW53" i="1" s="1"/>
  <c r="AV57" i="1"/>
  <c r="AW57" i="1" s="1"/>
  <c r="AK58" i="1"/>
  <c r="AV58" i="1" s="1"/>
  <c r="AW58" i="1" s="1"/>
  <c r="AV59" i="1"/>
  <c r="AW59" i="1" s="1"/>
  <c r="AU60" i="1"/>
  <c r="AV60" i="1" s="1"/>
  <c r="AW60" i="1" s="1"/>
  <c r="AV62" i="1"/>
  <c r="AW62" i="1" s="1"/>
  <c r="AV63" i="1"/>
  <c r="AW63" i="1" s="1"/>
  <c r="AU64" i="1"/>
  <c r="AV64" i="1" s="1"/>
  <c r="AW64" i="1" s="1"/>
  <c r="AV66" i="1"/>
  <c r="AW66" i="1" s="1"/>
  <c r="AV67" i="1"/>
  <c r="AW67" i="1" s="1"/>
  <c r="AV68" i="1"/>
  <c r="AW68" i="1" s="1"/>
  <c r="AU69" i="1"/>
  <c r="AV69" i="1" s="1"/>
  <c r="AW69" i="1" s="1"/>
  <c r="AV71" i="1"/>
  <c r="AW71" i="1" s="1"/>
  <c r="AV72" i="1"/>
  <c r="AW72" i="1" s="1"/>
  <c r="AU73" i="1"/>
  <c r="AV73" i="1" s="1"/>
  <c r="AW73" i="1" s="1"/>
  <c r="AV75" i="1"/>
  <c r="AW75" i="1" s="1"/>
  <c r="AV76" i="1"/>
  <c r="AW76" i="1" s="1"/>
  <c r="X77" i="1"/>
  <c r="AU77" i="1"/>
  <c r="AV80" i="1"/>
  <c r="AW80" i="1" s="1"/>
  <c r="AV81" i="1"/>
  <c r="AW81" i="1" s="1"/>
  <c r="AU81" i="1"/>
  <c r="AV85" i="1"/>
  <c r="AW85" i="1" s="1"/>
  <c r="AV82" i="1"/>
  <c r="AW82" i="1" s="1"/>
  <c r="AV83" i="1"/>
  <c r="AW83" i="1" s="1"/>
  <c r="AV84" i="1"/>
  <c r="AW84" i="1" s="1"/>
  <c r="AU85" i="1"/>
  <c r="AV87" i="1"/>
  <c r="AW87" i="1" s="1"/>
  <c r="AV88" i="1"/>
  <c r="AW88" i="1" s="1"/>
  <c r="AU89" i="1"/>
  <c r="AV89" i="1" s="1"/>
  <c r="AW89" i="1" s="1"/>
  <c r="AV91" i="1"/>
  <c r="AW91" i="1" s="1"/>
  <c r="AV92" i="1"/>
  <c r="AW92" i="1" s="1"/>
  <c r="X93" i="1"/>
  <c r="AU93" i="1"/>
  <c r="AU94" i="1"/>
  <c r="AV94" i="1" s="1"/>
  <c r="AW94" i="1" s="1"/>
  <c r="AU95" i="1"/>
  <c r="AV95" i="1" s="1"/>
  <c r="AW95" i="1" s="1"/>
  <c r="X96" i="1"/>
  <c r="AU96" i="1"/>
  <c r="AV96" i="1" l="1"/>
  <c r="AW96" i="1" s="1"/>
  <c r="AV93" i="1"/>
  <c r="AW93" i="1" s="1"/>
  <c r="AV77" i="1"/>
  <c r="AW77" i="1" s="1"/>
</calcChain>
</file>

<file path=xl/sharedStrings.xml><?xml version="1.0" encoding="utf-8"?>
<sst xmlns="http://schemas.openxmlformats.org/spreadsheetml/2006/main" count="329" uniqueCount="137">
  <si>
    <t>Таблица мониторинга электронных журналов и дневников за период с 21.01 по 21.02  2016/2017 уч.г.</t>
  </si>
  <si>
    <t>I. Актуальность информации об образовательной организации, педагогическом коллективе и обучающихся, содержании образовательного процесса</t>
  </si>
  <si>
    <t>II. Актуальность информации  о ходе,  результатах текущего контроля успеваемости, промежуточной аттестации обучающегося и посещаемости уроков</t>
  </si>
  <si>
    <t>III. Статистика посещений пользователями 
программного комплекса</t>
  </si>
  <si>
    <t>Метод оценки</t>
  </si>
  <si>
    <t>Наличие информации об учителях, учащихся, родителях</t>
  </si>
  <si>
    <t>Наличие календарно-тематического планирования (КТП) для каждого педагога в частности</t>
  </si>
  <si>
    <t>Наличие сведений о темах уроков, проведенных для обучающегося, и домашних заданиях за рассматриваемый период (%)</t>
  </si>
  <si>
    <t>Наличие сведений об оценках и посещаемости уроков за рассматриваемый период</t>
  </si>
  <si>
    <t>Наличие сведений об оценках аттестации обучающихся за рассматриваемый период (%)</t>
  </si>
  <si>
    <t>Посещаемость родителями электронного дневника</t>
  </si>
  <si>
    <t>Кол-во учителей               по  ОО1</t>
  </si>
  <si>
    <t>Кол-во учителей в ЭЖ</t>
  </si>
  <si>
    <t>Значение критериев (0-1)</t>
  </si>
  <si>
    <t>Кол-во учеников  по ОО1</t>
  </si>
  <si>
    <t>Кол-во учеников в ЭЖ</t>
  </si>
  <si>
    <t>Кол-во классов              по ОО1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</si>
  <si>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</si>
  <si>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</si>
  <si>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</si>
  <si>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</si>
  <si>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</si>
  <si>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</si>
  <si>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</si>
  <si>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 xml:space="preserve"> Соотношение, %</t>
  </si>
  <si>
    <t>Итого
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</si>
  <si>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</si>
  <si>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</si>
  <si>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</si>
  <si>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>Среднее кол-во оценок на одного ученика за месяц по предмету</t>
  </si>
  <si>
    <t xml:space="preserve">Кол-во пропусков </t>
  </si>
  <si>
    <t>Значение (0-1)</t>
  </si>
  <si>
    <t>% выставлен-ных итоговых оценок</t>
  </si>
  <si>
    <t>Критерий 
(0-1)</t>
  </si>
  <si>
    <t>Итого             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</si>
  <si>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</si>
  <si>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</si>
  <si>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</si>
  <si>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</si>
  <si>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
внешних
обращений к
системе
сотрудников</t>
  </si>
  <si>
    <t>Среднее кол-во обращений одного учителя за период</t>
  </si>
  <si>
    <t>Итого              (макс 3 балла)</t>
  </si>
  <si>
    <t>Сумма баллов (макс 18 баллов)</t>
  </si>
  <si>
    <t>Процент информационной наполняемости</t>
  </si>
  <si>
    <t>МБОУ гимназия №3</t>
  </si>
  <si>
    <t>-</t>
  </si>
  <si>
    <t>МБОУ гимназия №23</t>
  </si>
  <si>
    <t>МАОУ гимназия №36</t>
  </si>
  <si>
    <t>МБОУ гимназия №69</t>
  </si>
  <si>
    <t>МБОУ гимназия №82</t>
  </si>
  <si>
    <t>МОУ гимназия №87</t>
  </si>
  <si>
    <t>МБОУ гимназия №92</t>
  </si>
  <si>
    <t>МАОУ лицей №64</t>
  </si>
  <si>
    <t>МБОУ лицей №90</t>
  </si>
  <si>
    <t>МБОУ СОШ №6</t>
  </si>
  <si>
    <t>МБОУ СОШ №50</t>
  </si>
  <si>
    <t>МБОУ СОШ №51</t>
  </si>
  <si>
    <t>МБОУ СОШ №65</t>
  </si>
  <si>
    <t>МБОУ СОШ №68</t>
  </si>
  <si>
    <t>МБОУ СОШ №78</t>
  </si>
  <si>
    <t>МБОУ СОШ №89</t>
  </si>
  <si>
    <t>МБОУ СОШ №98</t>
  </si>
  <si>
    <t>МБОУ гимназия №18</t>
  </si>
  <si>
    <t>МБОУ гимназия №33</t>
  </si>
  <si>
    <t>МБОУ гимназия №54</t>
  </si>
  <si>
    <t>МБОУ гимназия №72</t>
  </si>
  <si>
    <t>МАОУ лицей №48</t>
  </si>
  <si>
    <t>МБОУ СОШ №10</t>
  </si>
  <si>
    <t>МБОУ СОШ №11</t>
  </si>
  <si>
    <t>МБОУ СОШ №16</t>
  </si>
  <si>
    <t>МБОУ СОШ №31</t>
  </si>
  <si>
    <t>МБОУ СОШ №47</t>
  </si>
  <si>
    <t>МБОУ СОШ №60</t>
  </si>
  <si>
    <t>МБОУ СОШ №63</t>
  </si>
  <si>
    <t>МАОУ СОШ №71</t>
  </si>
  <si>
    <t>МБОУ СОШ №95</t>
  </si>
  <si>
    <t>МАОУ СОШ №101</t>
  </si>
  <si>
    <t>МБОУ гимназия №44</t>
  </si>
  <si>
    <t>МБОУ гимназия №88</t>
  </si>
  <si>
    <t>МБОУ лицей №4</t>
  </si>
  <si>
    <t>МБОУ СОШ №2</t>
  </si>
  <si>
    <t>МБОУ СОШ №20</t>
  </si>
  <si>
    <t>МБОУ СОШ №37</t>
  </si>
  <si>
    <t>МБОУ СОШ №42</t>
  </si>
  <si>
    <t>МБОУ СОШ №43</t>
  </si>
  <si>
    <t>МБОУ СОШ №45</t>
  </si>
  <si>
    <t>МБОУ СОШ №52</t>
  </si>
  <si>
    <t>МБОУ СОШ №53</t>
  </si>
  <si>
    <t>МБОУ СОШ №55</t>
  </si>
  <si>
    <t>МБОУ СОШ №58</t>
  </si>
  <si>
    <t>МАОУ СОШ №62</t>
  </si>
  <si>
    <t>МАОУ СОШ №75</t>
  </si>
  <si>
    <t>МБОУ СОШ №76</t>
  </si>
  <si>
    <t>МАОУ СОШ №96</t>
  </si>
  <si>
    <t>МАОУ гимназия №25</t>
  </si>
  <si>
    <t>МБОУ гимназия №40</t>
  </si>
  <si>
    <t>МБОУ СОШ №1</t>
  </si>
  <si>
    <t>МБОУ ООШ №7</t>
  </si>
  <si>
    <t>МБОУ СОШ №14</t>
  </si>
  <si>
    <t>МБОУ СОШ №35</t>
  </si>
  <si>
    <t>МБОУ СОШ №39</t>
  </si>
  <si>
    <t>МБОУ СОШ №41</t>
  </si>
  <si>
    <t>МБОУ СОШ №57</t>
  </si>
  <si>
    <t>МБОУ СОШ №61</t>
  </si>
  <si>
    <t>МБОУ СОШ №73</t>
  </si>
  <si>
    <t>МБОУ СОШ №74</t>
  </si>
  <si>
    <t>МБОУ ООШ №79</t>
  </si>
  <si>
    <t>МБОУ СОШ №83</t>
  </si>
  <si>
    <t>МАОУ СОШ №84</t>
  </si>
  <si>
    <t>МБОУ СОШ №85</t>
  </si>
  <si>
    <t>МБОУ СОШ №86</t>
  </si>
  <si>
    <t>МБОУ НОШ №94</t>
  </si>
  <si>
    <t>МБОУ СОШ №100</t>
  </si>
  <si>
    <t>МБОУ лицей №12</t>
  </si>
  <si>
    <t>МБОУ СОШ №5</t>
  </si>
  <si>
    <t>МБОУ СОШ №8</t>
  </si>
  <si>
    <t>МАОУ СОШ №17</t>
  </si>
  <si>
    <t>МБОУ СОШ №22</t>
  </si>
  <si>
    <t>МБОУ СОШ №34</t>
  </si>
  <si>
    <t>МБОУ СОШ №38</t>
  </si>
  <si>
    <t>МБОУ СОШ №49</t>
  </si>
  <si>
    <t>МАОУ СОШ №66</t>
  </si>
  <si>
    <t>МАОУ СОШ №93</t>
  </si>
  <si>
    <t>МАОУ СОШ №99</t>
  </si>
  <si>
    <t>МБОУ СОШ №24</t>
  </si>
  <si>
    <t>МБОУ СОШ №29</t>
  </si>
  <si>
    <t xml:space="preserve"> </t>
  </si>
  <si>
    <t>МБОУ СОШ №30</t>
  </si>
  <si>
    <t>МБОУ СОШ №32</t>
  </si>
  <si>
    <t>МБОУ СОШ №46</t>
  </si>
  <si>
    <t>МБОУ СОШ №67</t>
  </si>
  <si>
    <t>МБОУ СОШ №70</t>
  </si>
  <si>
    <t>МБОУ СОШ №77</t>
  </si>
  <si>
    <t>МБОУ СОШ №80</t>
  </si>
  <si>
    <t>МБОУ ООШ №81</t>
  </si>
  <si>
    <t>МБОУ О(С)ОШ №3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</si>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</sst>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.0"/>
    <numFmt numFmtId="166" formatCode="#0.##"/>
    <numFmt numFmtId="167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0"/>
      <color rgb="FF111111"/>
      <name val="Arial"/>
      <family val="2"/>
      <charset val="204"/>
    </font>
    <font>
      <sz val="12"/>
      <color rgb="FF11111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111111"/>
      <name val="Arial"/>
      <family val="2"/>
      <charset val="204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Arial Unicode MS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0" fontId="16" fillId="0" borderId="0"/>
    <xf numFmtId="0" fontId="1" fillId="0" borderId="0"/>
    <xf numFmtId="0" fontId="23" fillId="0" borderId="0"/>
    <xf numFmtId="0" fontId="36" fillId="0" borderId="0"/>
    <xf numFmtId="0" fontId="38" fillId="1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8" fillId="11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41" fillId="5" borderId="4" applyNumberFormat="0" applyAlignment="0" applyProtection="0"/>
    <xf numFmtId="0" fontId="42" fillId="6" borderId="5" applyNumberFormat="0" applyAlignment="0" applyProtection="0"/>
    <xf numFmtId="0" fontId="43" fillId="6" borderId="4" applyNumberFormat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7" borderId="7" applyNumberFormat="0" applyAlignment="0" applyProtection="0"/>
    <xf numFmtId="0" fontId="49" fillId="4" borderId="0" applyNumberFormat="0" applyBorder="0" applyAlignment="0" applyProtection="0"/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38" fillId="0" borderId="0"/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8" fillId="8" borderId="8" applyNumberFormat="0" applyFont="0" applyAlignment="0" applyProtection="0"/>
    <xf numFmtId="0" fontId="52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</cellStyleXfs>
  <cellXfs count="155">
    <xf numFmtId="0" fontId="0" fillId="0" borderId="0" xfId="0"/>
    <xf numFmtId="0" fontId="3" fillId="33" borderId="0" xfId="0" applyFont="1" applyFill="1" applyBorder="1" applyAlignment="1">
      <alignment horizontal="center" vertical="center"/>
    </xf>
    <xf numFmtId="0" fontId="0" fillId="33" borderId="0" xfId="0" applyFill="1"/>
    <xf numFmtId="0" fontId="4" fillId="33" borderId="0" xfId="0" applyFont="1" applyFill="1"/>
    <xf numFmtId="0" fontId="5" fillId="34" borderId="11" xfId="0" applyFont="1" applyFill="1" applyBorder="1" applyAlignment="1">
      <alignment vertical="center" wrapText="1"/>
    </xf>
    <xf numFmtId="0" fontId="5" fillId="34" borderId="12" xfId="0" applyFont="1" applyFill="1" applyBorder="1" applyAlignment="1">
      <alignment vertical="center" wrapText="1"/>
    </xf>
    <xf numFmtId="0" fontId="0" fillId="0" borderId="0" xfId="0" applyBorder="1"/>
    <xf numFmtId="0" fontId="5" fillId="34" borderId="16" xfId="0" applyFont="1" applyFill="1" applyBorder="1" applyAlignment="1">
      <alignment vertical="center" wrapText="1"/>
    </xf>
    <xf numFmtId="164" fontId="7" fillId="34" borderId="10" xfId="0" applyNumberFormat="1" applyFont="1" applyFill="1" applyBorder="1" applyAlignment="1">
      <alignment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0" fontId="9" fillId="0" borderId="14" xfId="0" applyFont="1" applyBorder="1"/>
    <xf numFmtId="0" fontId="9" fillId="0" borderId="0" xfId="0" applyFont="1" applyBorder="1"/>
    <xf numFmtId="0" fontId="9" fillId="0" borderId="0" xfId="0" applyFont="1"/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34" borderId="15" xfId="0" applyNumberFormat="1" applyFont="1" applyFill="1" applyBorder="1" applyAlignment="1" applyProtection="1">
      <alignment horizontal="center" vertical="center" wrapText="1"/>
    </xf>
    <xf numFmtId="0" fontId="10" fillId="39" borderId="15" xfId="0" applyNumberFormat="1" applyFont="1" applyFill="1" applyBorder="1" applyAlignment="1" applyProtection="1">
      <alignment horizontal="center" vertical="center" textRotation="90" wrapText="1"/>
    </xf>
    <xf numFmtId="1" fontId="10" fillId="34" borderId="15" xfId="0" applyNumberFormat="1" applyFont="1" applyFill="1" applyBorder="1" applyAlignment="1" applyProtection="1">
      <alignment horizontal="center" vertical="center" wrapText="1"/>
    </xf>
    <xf numFmtId="9" fontId="10" fillId="34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35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0" fillId="36" borderId="15" xfId="0" applyNumberFormat="1" applyFont="1" applyFill="1" applyBorder="1" applyAlignment="1" applyProtection="1">
      <alignment horizontal="center" vertical="center" wrapText="1"/>
    </xf>
    <xf numFmtId="0" fontId="10" fillId="40" borderId="15" xfId="0" applyNumberFormat="1" applyFont="1" applyFill="1" applyBorder="1" applyAlignment="1" applyProtection="1">
      <alignment horizontal="center" vertical="center" wrapText="1"/>
    </xf>
    <xf numFmtId="0" fontId="6" fillId="37" borderId="15" xfId="0" applyFont="1" applyFill="1" applyBorder="1" applyAlignment="1">
      <alignment horizontal="center" vertical="center" wrapText="1"/>
    </xf>
    <xf numFmtId="0" fontId="6" fillId="38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left" indent="1"/>
    </xf>
    <xf numFmtId="1" fontId="13" fillId="41" borderId="14" xfId="0" applyNumberFormat="1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right" indent="1"/>
    </xf>
    <xf numFmtId="0" fontId="14" fillId="0" borderId="14" xfId="0" applyNumberFormat="1" applyFont="1" applyFill="1" applyBorder="1" applyAlignment="1" applyProtection="1">
      <alignment horizontal="center" wrapText="1"/>
    </xf>
    <xf numFmtId="0" fontId="14" fillId="39" borderId="14" xfId="0" applyFont="1" applyFill="1" applyBorder="1" applyAlignment="1">
      <alignment horizontal="center"/>
    </xf>
    <xf numFmtId="0" fontId="15" fillId="41" borderId="14" xfId="0" applyFont="1" applyFill="1" applyBorder="1" applyAlignment="1">
      <alignment horizontal="center"/>
    </xf>
    <xf numFmtId="0" fontId="14" fillId="39" borderId="14" xfId="2" applyFont="1" applyFill="1" applyBorder="1" applyAlignment="1" applyProtection="1">
      <alignment horizontal="center" wrapText="1"/>
    </xf>
    <xf numFmtId="0" fontId="17" fillId="39" borderId="14" xfId="0" applyFont="1" applyFill="1" applyBorder="1" applyAlignment="1">
      <alignment horizontal="center"/>
    </xf>
    <xf numFmtId="1" fontId="11" fillId="41" borderId="14" xfId="0" applyNumberFormat="1" applyFont="1" applyFill="1" applyBorder="1" applyAlignment="1">
      <alignment horizontal="center"/>
    </xf>
    <xf numFmtId="9" fontId="11" fillId="0" borderId="14" xfId="0" applyNumberFormat="1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1" fontId="18" fillId="39" borderId="14" xfId="3" applyNumberFormat="1" applyFont="1" applyFill="1" applyBorder="1" applyAlignment="1">
      <alignment horizontal="center" wrapText="1"/>
    </xf>
    <xf numFmtId="2" fontId="11" fillId="0" borderId="14" xfId="0" applyNumberFormat="1" applyFont="1" applyFill="1" applyBorder="1" applyAlignment="1">
      <alignment horizontal="center"/>
    </xf>
    <xf numFmtId="1" fontId="11" fillId="0" borderId="14" xfId="0" applyNumberFormat="1" applyFont="1" applyFill="1" applyBorder="1" applyAlignment="1" applyProtection="1">
      <alignment horizontal="center" wrapText="1"/>
    </xf>
    <xf numFmtId="1" fontId="14" fillId="0" borderId="14" xfId="0" applyNumberFormat="1" applyFont="1" applyBorder="1" applyAlignment="1">
      <alignment horizontal="center"/>
    </xf>
    <xf numFmtId="165" fontId="11" fillId="0" borderId="14" xfId="1" applyNumberFormat="1" applyFont="1" applyFill="1" applyBorder="1" applyAlignment="1">
      <alignment horizontal="center"/>
    </xf>
    <xf numFmtId="1" fontId="19" fillId="39" borderId="23" xfId="0" applyNumberFormat="1" applyFont="1" applyFill="1" applyBorder="1" applyAlignment="1">
      <alignment horizontal="center"/>
    </xf>
    <xf numFmtId="165" fontId="13" fillId="0" borderId="23" xfId="0" applyNumberFormat="1" applyFont="1" applyBorder="1" applyAlignment="1">
      <alignment horizontal="center"/>
    </xf>
    <xf numFmtId="1" fontId="14" fillId="39" borderId="14" xfId="0" applyNumberFormat="1" applyFont="1" applyFill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1" fontId="18" fillId="0" borderId="14" xfId="3" applyNumberFormat="1" applyFont="1" applyFill="1" applyBorder="1" applyAlignment="1">
      <alignment horizontal="center" wrapText="1"/>
    </xf>
    <xf numFmtId="1" fontId="14" fillId="37" borderId="14" xfId="0" applyNumberFormat="1" applyFont="1" applyFill="1" applyBorder="1" applyAlignment="1">
      <alignment horizontal="center"/>
    </xf>
    <xf numFmtId="9" fontId="20" fillId="38" borderId="14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1" fillId="42" borderId="14" xfId="0" applyFont="1" applyFill="1" applyBorder="1" applyAlignment="1">
      <alignment horizontal="center" vertical="center"/>
    </xf>
    <xf numFmtId="0" fontId="14" fillId="42" borderId="14" xfId="0" applyNumberFormat="1" applyFont="1" applyFill="1" applyBorder="1" applyAlignment="1" applyProtection="1">
      <alignment horizontal="center"/>
    </xf>
    <xf numFmtId="9" fontId="11" fillId="42" borderId="14" xfId="0" applyNumberFormat="1" applyFont="1" applyFill="1" applyBorder="1" applyAlignment="1">
      <alignment horizontal="center"/>
    </xf>
    <xf numFmtId="0" fontId="14" fillId="42" borderId="14" xfId="0" applyFont="1" applyFill="1" applyBorder="1" applyAlignment="1">
      <alignment horizontal="center"/>
    </xf>
    <xf numFmtId="2" fontId="11" fillId="42" borderId="14" xfId="0" applyNumberFormat="1" applyFont="1" applyFill="1" applyBorder="1" applyAlignment="1">
      <alignment horizontal="center"/>
    </xf>
    <xf numFmtId="1" fontId="11" fillId="42" borderId="14" xfId="0" applyNumberFormat="1" applyFont="1" applyFill="1" applyBorder="1" applyAlignment="1" applyProtection="1">
      <alignment horizontal="center"/>
    </xf>
    <xf numFmtId="1" fontId="14" fillId="42" borderId="14" xfId="0" applyNumberFormat="1" applyFont="1" applyFill="1" applyBorder="1" applyAlignment="1">
      <alignment horizontal="center"/>
    </xf>
    <xf numFmtId="165" fontId="11" fillId="42" borderId="14" xfId="1" applyNumberFormat="1" applyFont="1" applyFill="1" applyBorder="1" applyAlignment="1">
      <alignment horizontal="center"/>
    </xf>
    <xf numFmtId="1" fontId="13" fillId="42" borderId="14" xfId="0" applyNumberFormat="1" applyFont="1" applyFill="1" applyBorder="1" applyAlignment="1">
      <alignment horizontal="center"/>
    </xf>
    <xf numFmtId="0" fontId="0" fillId="42" borderId="14" xfId="0" applyFill="1" applyBorder="1" applyAlignment="1">
      <alignment horizontal="center" vertical="center"/>
    </xf>
    <xf numFmtId="0" fontId="21" fillId="42" borderId="14" xfId="0" applyFont="1" applyFill="1" applyBorder="1" applyAlignment="1">
      <alignment horizontal="center" vertical="center"/>
    </xf>
    <xf numFmtId="1" fontId="11" fillId="42" borderId="14" xfId="2" applyNumberFormat="1" applyFont="1" applyFill="1" applyBorder="1" applyAlignment="1" applyProtection="1">
      <alignment horizontal="center" wrapText="1"/>
    </xf>
    <xf numFmtId="3" fontId="11" fillId="42" borderId="14" xfId="2" applyNumberFormat="1" applyFont="1" applyFill="1" applyBorder="1" applyAlignment="1" applyProtection="1">
      <alignment horizontal="center" wrapText="1"/>
    </xf>
    <xf numFmtId="1" fontId="11" fillId="42" borderId="14" xfId="0" applyNumberFormat="1" applyFont="1" applyFill="1" applyBorder="1" applyAlignment="1" applyProtection="1">
      <alignment horizontal="center" wrapText="1"/>
    </xf>
    <xf numFmtId="0" fontId="22" fillId="42" borderId="14" xfId="0" applyFont="1" applyFill="1" applyBorder="1" applyAlignment="1">
      <alignment horizontal="center"/>
    </xf>
    <xf numFmtId="0" fontId="11" fillId="42" borderId="14" xfId="0" applyFont="1" applyFill="1" applyBorder="1" applyAlignment="1">
      <alignment horizontal="center"/>
    </xf>
    <xf numFmtId="1" fontId="11" fillId="41" borderId="14" xfId="0" applyNumberFormat="1" applyFont="1" applyFill="1" applyBorder="1" applyAlignment="1" applyProtection="1">
      <alignment horizontal="center" wrapText="1"/>
    </xf>
    <xf numFmtId="0" fontId="11" fillId="42" borderId="14" xfId="0" applyNumberFormat="1" applyFont="1" applyFill="1" applyBorder="1" applyAlignment="1" applyProtection="1">
      <alignment horizontal="center"/>
    </xf>
    <xf numFmtId="3" fontId="11" fillId="42" borderId="14" xfId="2" applyNumberFormat="1" applyFont="1" applyFill="1" applyBorder="1" applyAlignment="1" applyProtection="1">
      <alignment horizontal="center"/>
    </xf>
    <xf numFmtId="1" fontId="11" fillId="41" borderId="14" xfId="0" applyNumberFormat="1" applyFont="1" applyFill="1" applyBorder="1" applyAlignment="1" applyProtection="1">
      <alignment horizontal="center"/>
    </xf>
    <xf numFmtId="1" fontId="11" fillId="42" borderId="14" xfId="2" applyNumberFormat="1" applyFont="1" applyFill="1" applyBorder="1" applyAlignment="1" applyProtection="1">
      <alignment horizontal="center"/>
    </xf>
    <xf numFmtId="0" fontId="11" fillId="42" borderId="14" xfId="0" applyNumberFormat="1" applyFont="1" applyFill="1" applyBorder="1" applyAlignment="1" applyProtection="1">
      <alignment horizontal="center" wrapText="1"/>
    </xf>
    <xf numFmtId="1" fontId="24" fillId="41" borderId="14" xfId="4" applyNumberFormat="1" applyFont="1" applyFill="1" applyBorder="1" applyAlignment="1">
      <alignment horizontal="center"/>
    </xf>
    <xf numFmtId="0" fontId="25" fillId="42" borderId="14" xfId="0" applyFont="1" applyFill="1" applyBorder="1" applyAlignment="1">
      <alignment horizontal="center" vertical="center"/>
    </xf>
    <xf numFmtId="0" fontId="14" fillId="42" borderId="14" xfId="0" applyNumberFormat="1" applyFont="1" applyFill="1" applyBorder="1" applyAlignment="1" applyProtection="1">
      <alignment horizontal="center" wrapText="1"/>
    </xf>
    <xf numFmtId="0" fontId="26" fillId="42" borderId="14" xfId="0" applyFont="1" applyFill="1" applyBorder="1" applyAlignment="1">
      <alignment horizontal="center" vertical="center"/>
    </xf>
    <xf numFmtId="9" fontId="11" fillId="42" borderId="14" xfId="0" applyNumberFormat="1" applyFont="1" applyFill="1" applyBorder="1" applyAlignment="1">
      <alignment horizontal="center" wrapText="1"/>
    </xf>
    <xf numFmtId="0" fontId="14" fillId="42" borderId="14" xfId="0" applyFont="1" applyFill="1" applyBorder="1" applyAlignment="1">
      <alignment horizontal="center" wrapText="1"/>
    </xf>
    <xf numFmtId="1" fontId="24" fillId="42" borderId="14" xfId="3" applyNumberFormat="1" applyFont="1" applyFill="1" applyBorder="1" applyAlignment="1">
      <alignment horizontal="center"/>
    </xf>
    <xf numFmtId="1" fontId="24" fillId="41" borderId="14" xfId="3" applyNumberFormat="1" applyFont="1" applyFill="1" applyBorder="1" applyAlignment="1">
      <alignment horizontal="center"/>
    </xf>
    <xf numFmtId="0" fontId="27" fillId="42" borderId="14" xfId="0" applyFont="1" applyFill="1" applyBorder="1" applyAlignment="1">
      <alignment horizontal="center" vertical="center"/>
    </xf>
    <xf numFmtId="1" fontId="28" fillId="42" borderId="14" xfId="0" applyNumberFormat="1" applyFont="1" applyFill="1" applyBorder="1" applyAlignment="1">
      <alignment horizontal="center" wrapText="1"/>
    </xf>
    <xf numFmtId="1" fontId="11" fillId="41" borderId="14" xfId="0" applyNumberFormat="1" applyFont="1" applyFill="1" applyBorder="1" applyAlignment="1">
      <alignment horizontal="center" wrapText="1"/>
    </xf>
    <xf numFmtId="1" fontId="29" fillId="42" borderId="14" xfId="2" applyNumberFormat="1" applyFont="1" applyFill="1" applyBorder="1" applyAlignment="1" applyProtection="1">
      <alignment horizontal="center" wrapText="1"/>
    </xf>
    <xf numFmtId="3" fontId="29" fillId="42" borderId="14" xfId="2" applyNumberFormat="1" applyFont="1" applyFill="1" applyBorder="1" applyAlignment="1" applyProtection="1">
      <alignment horizontal="center" wrapText="1"/>
    </xf>
    <xf numFmtId="0" fontId="30" fillId="42" borderId="14" xfId="0" applyFont="1" applyFill="1" applyBorder="1" applyAlignment="1">
      <alignment horizontal="center"/>
    </xf>
    <xf numFmtId="1" fontId="24" fillId="41" borderId="14" xfId="0" applyNumberFormat="1" applyFont="1" applyFill="1" applyBorder="1" applyAlignment="1">
      <alignment horizontal="center"/>
    </xf>
    <xf numFmtId="1" fontId="29" fillId="42" borderId="14" xfId="0" applyNumberFormat="1" applyFont="1" applyFill="1" applyBorder="1" applyAlignment="1" applyProtection="1">
      <alignment horizontal="center" wrapText="1"/>
    </xf>
    <xf numFmtId="1" fontId="22" fillId="41" borderId="14" xfId="0" applyNumberFormat="1" applyFont="1" applyFill="1" applyBorder="1" applyAlignment="1">
      <alignment horizontal="center"/>
    </xf>
    <xf numFmtId="0" fontId="15" fillId="42" borderId="14" xfId="0" applyFont="1" applyFill="1" applyBorder="1" applyAlignment="1">
      <alignment horizontal="center"/>
    </xf>
    <xf numFmtId="0" fontId="24" fillId="42" borderId="14" xfId="4" applyFont="1" applyFill="1" applyBorder="1" applyAlignment="1">
      <alignment horizontal="center"/>
    </xf>
    <xf numFmtId="1" fontId="24" fillId="42" borderId="14" xfId="3" applyNumberFormat="1" applyFont="1" applyFill="1" applyBorder="1" applyAlignment="1">
      <alignment horizontal="center" wrapText="1"/>
    </xf>
    <xf numFmtId="1" fontId="24" fillId="41" borderId="14" xfId="3" applyNumberFormat="1" applyFont="1" applyFill="1" applyBorder="1" applyAlignment="1">
      <alignment horizontal="center" wrapText="1"/>
    </xf>
    <xf numFmtId="1" fontId="24" fillId="41" borderId="14" xfId="4" applyNumberFormat="1" applyFont="1" applyFill="1" applyBorder="1" applyAlignment="1">
      <alignment horizontal="center" wrapText="1"/>
    </xf>
    <xf numFmtId="165" fontId="11" fillId="33" borderId="14" xfId="1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2" applyFont="1" applyFill="1" applyBorder="1" applyAlignment="1" applyProtection="1">
      <alignment horizontal="center" vertical="center" wrapText="1"/>
    </xf>
    <xf numFmtId="166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3" fillId="0" borderId="0" xfId="4" applyFont="1" applyBorder="1" applyAlignment="1">
      <alignment vertical="center"/>
    </xf>
    <xf numFmtId="1" fontId="33" fillId="0" borderId="0" xfId="4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34" fillId="0" borderId="0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 wrapText="1"/>
    </xf>
    <xf numFmtId="1" fontId="32" fillId="0" borderId="0" xfId="0" applyNumberFormat="1" applyFont="1" applyBorder="1" applyAlignment="1">
      <alignment horizontal="center" vertical="center"/>
    </xf>
    <xf numFmtId="167" fontId="34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7" fillId="0" borderId="0" xfId="5" applyFont="1" applyFill="1" applyBorder="1" applyAlignment="1">
      <alignment horizontal="center" vertical="center"/>
    </xf>
    <xf numFmtId="1" fontId="34" fillId="0" borderId="0" xfId="2" applyNumberFormat="1" applyFont="1" applyFill="1" applyBorder="1" applyAlignment="1" applyProtection="1">
      <alignment horizontal="center" vertical="center" wrapText="1"/>
    </xf>
    <xf numFmtId="0" fontId="33" fillId="0" borderId="0" xfId="5" applyFont="1" applyBorder="1" applyAlignment="1">
      <alignment horizontal="center" vertical="center"/>
    </xf>
    <xf numFmtId="3" fontId="34" fillId="0" borderId="0" xfId="2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1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Fill="1"/>
    <xf numFmtId="0" fontId="4" fillId="0" borderId="0" xfId="0" applyFont="1"/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0" fontId="5" fillId="34" borderId="12" xfId="0" applyFont="1" applyFill="1" applyBorder="1" applyAlignment="1">
      <alignment horizontal="center" vertical="center" wrapText="1"/>
    </xf>
    <xf numFmtId="0" fontId="5" fillId="34" borderId="13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7" xfId="0" applyFont="1" applyFill="1" applyBorder="1" applyAlignment="1">
      <alignment horizontal="center" vertical="center" wrapText="1"/>
    </xf>
    <xf numFmtId="0" fontId="5" fillId="35" borderId="14" xfId="0" applyFont="1" applyFill="1" applyBorder="1" applyAlignment="1">
      <alignment horizontal="center" vertical="center" wrapText="1"/>
    </xf>
    <xf numFmtId="0" fontId="5" fillId="36" borderId="11" xfId="0" applyFont="1" applyFill="1" applyBorder="1" applyAlignment="1">
      <alignment horizontal="center" wrapText="1"/>
    </xf>
    <xf numFmtId="0" fontId="5" fillId="36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36" borderId="16" xfId="0" applyFont="1" applyFill="1" applyBorder="1" applyAlignment="1">
      <alignment horizontal="center" wrapText="1"/>
    </xf>
    <xf numFmtId="0" fontId="5" fillId="36" borderId="10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37" borderId="15" xfId="0" applyFill="1" applyBorder="1" applyAlignment="1">
      <alignment horizontal="center"/>
    </xf>
    <xf numFmtId="0" fontId="0" fillId="37" borderId="18" xfId="0" applyFill="1" applyBorder="1" applyAlignment="1">
      <alignment horizontal="center"/>
    </xf>
    <xf numFmtId="0" fontId="0" fillId="37" borderId="22" xfId="0" applyFill="1" applyBorder="1" applyAlignment="1"/>
    <xf numFmtId="0" fontId="6" fillId="38" borderId="14" xfId="0" applyFont="1" applyFill="1" applyBorder="1" applyAlignment="1"/>
    <xf numFmtId="0" fontId="4" fillId="38" borderId="14" xfId="0" applyFont="1" applyFill="1" applyBorder="1" applyAlignment="1"/>
    <xf numFmtId="1" fontId="12" fillId="33" borderId="23" xfId="0" applyNumberFormat="1" applyFont="1" applyFill="1" applyBorder="1" applyAlignment="1">
      <alignment horizontal="right" indent="1"/>
    </xf>
  </cellXfs>
  <cellStyles count="5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3" xfId="44"/>
    <cellStyle name="Обычный 4" xfId="45"/>
    <cellStyle name="Обычный 4 2" xfId="46"/>
    <cellStyle name="Обычный 6" xfId="47"/>
    <cellStyle name="Обычный 7" xfId="48"/>
    <cellStyle name="Обычный_Лист1_1" xfId="2"/>
    <cellStyle name="Обычный_Лист1_3" xfId="5"/>
    <cellStyle name="Обычный_Лист1_4" xfId="4"/>
    <cellStyle name="Плохой 2" xfId="49"/>
    <cellStyle name="Пояснение 2" xfId="50"/>
    <cellStyle name="Примечание 2" xfId="51"/>
    <cellStyle name="Примечание 3" xfId="52"/>
    <cellStyle name="Процентный" xfId="1" builtinId="5"/>
    <cellStyle name="Связанная ячейка 2" xfId="53"/>
    <cellStyle name="Текст предупреждения 2" xfId="54"/>
    <cellStyle name="Хороший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0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95" sqref="R95"/>
    </sheetView>
  </sheetViews>
  <sheetFormatPr defaultRowHeight="15" x14ac:dyDescent="0.25"/>
  <cols>
    <col min="1" max="1" width="4.85546875" customWidth="1"/>
    <col min="2" max="2" width="22.5703125" style="128" customWidth="1"/>
    <col min="3" max="3" width="9" style="129" customWidth="1"/>
    <col min="4" max="4" width="9" customWidth="1"/>
    <col min="5" max="5" width="9" hidden="1" customWidth="1"/>
    <col min="6" max="6" width="5.7109375" customWidth="1"/>
    <col min="7" max="7" width="9" style="129" customWidth="1"/>
    <col min="8" max="8" width="9" customWidth="1"/>
    <col min="9" max="9" width="9" hidden="1" customWidth="1"/>
    <col min="10" max="10" width="6.85546875" style="129" customWidth="1"/>
    <col min="11" max="11" width="8.28515625" customWidth="1"/>
    <col min="12" max="12" width="8.28515625" style="129" customWidth="1"/>
    <col min="13" max="13" width="9.85546875" hidden="1" customWidth="1"/>
    <col min="14" max="14" width="6.7109375" customWidth="1"/>
    <col min="15" max="15" width="10.42578125" customWidth="1"/>
    <col min="16" max="16" width="11.7109375" customWidth="1"/>
    <col min="17" max="17" width="5.7109375" customWidth="1"/>
    <col min="18" max="18" width="10.85546875" style="129" customWidth="1"/>
    <col min="19" max="19" width="5.85546875" customWidth="1"/>
    <col min="20" max="20" width="13.5703125" customWidth="1"/>
    <col min="21" max="21" width="11.140625" style="130" customWidth="1"/>
    <col min="22" max="22" width="13.42578125" customWidth="1"/>
    <col min="23" max="23" width="6.7109375" customWidth="1"/>
    <col min="24" max="24" width="8.85546875" customWidth="1"/>
    <col min="25" max="25" width="12.42578125" customWidth="1"/>
    <col min="26" max="26" width="6.7109375" customWidth="1"/>
    <col min="27" max="27" width="10.85546875" customWidth="1"/>
    <col min="28" max="28" width="6.7109375" customWidth="1"/>
    <col min="29" max="29" width="10.85546875" customWidth="1"/>
    <col min="30" max="30" width="13.85546875" customWidth="1"/>
    <col min="31" max="31" width="6.42578125" customWidth="1"/>
    <col min="32" max="32" width="10.28515625" customWidth="1"/>
    <col min="33" max="33" width="8.5703125" hidden="1" customWidth="1"/>
    <col min="34" max="34" width="6.85546875" customWidth="1"/>
    <col min="35" max="35" width="11.42578125" style="129" customWidth="1"/>
    <col min="36" max="36" width="6.28515625" customWidth="1"/>
    <col min="37" max="37" width="10.28515625" customWidth="1"/>
    <col min="38" max="38" width="11.7109375" customWidth="1"/>
    <col min="39" max="39" width="13.28515625" customWidth="1"/>
    <col min="40" max="40" width="6.5703125" customWidth="1"/>
    <col min="41" max="41" width="11.7109375" customWidth="1"/>
    <col min="42" max="42" width="14.7109375" customWidth="1"/>
    <col min="43" max="43" width="6.5703125" customWidth="1"/>
    <col min="44" max="45" width="14.7109375" customWidth="1"/>
    <col min="46" max="46" width="6.28515625" customWidth="1"/>
    <col min="47" max="47" width="9" customWidth="1"/>
    <col min="48" max="48" width="8.7109375" style="131" customWidth="1"/>
    <col min="49" max="49" width="9.85546875" style="132" customWidth="1"/>
    <col min="50" max="50" width="21.140625" customWidth="1"/>
    <col min="52" max="52" width="19.85546875" customWidth="1"/>
  </cols>
  <sheetData>
    <row r="1" spans="1:57" ht="78.75" customHeight="1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"/>
      <c r="AO1" s="1"/>
      <c r="AP1" s="1"/>
      <c r="AQ1" s="1"/>
      <c r="AR1" s="1"/>
      <c r="AS1" s="1"/>
      <c r="AT1" s="2"/>
      <c r="AU1" s="2"/>
      <c r="AV1" s="2"/>
      <c r="AW1" s="3"/>
    </row>
    <row r="2" spans="1:57" ht="15" customHeight="1" x14ac:dyDescent="0.25">
      <c r="A2" s="4"/>
      <c r="B2" s="5"/>
      <c r="C2" s="138" t="s">
        <v>1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9"/>
      <c r="Y2" s="142" t="s">
        <v>2</v>
      </c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3" t="s">
        <v>3</v>
      </c>
      <c r="AM2" s="144"/>
      <c r="AN2" s="144"/>
      <c r="AO2" s="144"/>
      <c r="AP2" s="144"/>
      <c r="AQ2" s="144"/>
      <c r="AR2" s="144"/>
      <c r="AS2" s="144"/>
      <c r="AT2" s="144"/>
      <c r="AU2" s="145"/>
      <c r="AV2" s="149"/>
      <c r="AW2" s="152">
        <v>17</v>
      </c>
      <c r="AX2" s="6"/>
      <c r="AY2" s="6"/>
      <c r="AZ2" s="6"/>
      <c r="BA2" s="6"/>
      <c r="BB2" s="6"/>
      <c r="BC2" s="6"/>
      <c r="BD2" s="6"/>
      <c r="BE2" s="6"/>
    </row>
    <row r="3" spans="1:57" ht="23.25" customHeight="1" x14ac:dyDescent="0.25">
      <c r="A3" s="7"/>
      <c r="B3" s="8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1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6"/>
      <c r="AM3" s="147"/>
      <c r="AN3" s="147"/>
      <c r="AO3" s="147"/>
      <c r="AP3" s="147"/>
      <c r="AQ3" s="147"/>
      <c r="AR3" s="147"/>
      <c r="AS3" s="147"/>
      <c r="AT3" s="147"/>
      <c r="AU3" s="148"/>
      <c r="AV3" s="150"/>
      <c r="AW3" s="153"/>
      <c r="AX3" s="6"/>
      <c r="AY3" s="6"/>
      <c r="AZ3" s="6"/>
      <c r="BA3" s="6"/>
      <c r="BB3" s="6"/>
      <c r="BC3" s="6"/>
      <c r="BD3" s="6"/>
      <c r="BE3" s="6"/>
    </row>
    <row r="4" spans="1:57" s="15" customFormat="1" ht="55.9" customHeight="1" x14ac:dyDescent="0.25">
      <c r="A4" s="9"/>
      <c r="B4" s="10" t="s">
        <v>4</v>
      </c>
      <c r="C4" s="133" t="s">
        <v>5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4"/>
      <c r="R4" s="133" t="s">
        <v>6</v>
      </c>
      <c r="S4" s="134"/>
      <c r="T4" s="11"/>
      <c r="U4" s="12"/>
      <c r="V4" s="11"/>
      <c r="W4" s="11"/>
      <c r="X4" s="13"/>
      <c r="Y4" s="133" t="s">
        <v>7</v>
      </c>
      <c r="Z4" s="135"/>
      <c r="AA4" s="135"/>
      <c r="AB4" s="134"/>
      <c r="AC4" s="133" t="s">
        <v>8</v>
      </c>
      <c r="AD4" s="135"/>
      <c r="AE4" s="135"/>
      <c r="AF4" s="135"/>
      <c r="AG4" s="135"/>
      <c r="AH4" s="134"/>
      <c r="AI4" s="133" t="s">
        <v>9</v>
      </c>
      <c r="AJ4" s="134"/>
      <c r="AK4" s="13"/>
      <c r="AL4" s="133" t="s">
        <v>10</v>
      </c>
      <c r="AM4" s="135"/>
      <c r="AN4" s="135"/>
      <c r="AO4" s="135"/>
      <c r="AP4" s="135"/>
      <c r="AQ4" s="135"/>
      <c r="AR4" s="135"/>
      <c r="AS4" s="135"/>
      <c r="AT4" s="135"/>
      <c r="AU4" s="136"/>
      <c r="AV4" s="151"/>
      <c r="AW4" s="153"/>
      <c r="AX4" s="14"/>
      <c r="AY4" s="14"/>
      <c r="AZ4" s="14"/>
      <c r="BA4" s="14"/>
      <c r="BB4" s="14"/>
      <c r="BC4" s="14"/>
      <c r="BD4" s="14"/>
      <c r="BE4" s="14"/>
    </row>
    <row r="5" spans="1:57" s="15" customFormat="1" ht="79.900000000000006" customHeight="1" x14ac:dyDescent="0.25">
      <c r="A5" s="16"/>
      <c r="B5" s="17"/>
      <c r="C5" s="18" t="s">
        <v>11</v>
      </c>
      <c r="D5" s="18" t="s">
        <v>12</v>
      </c>
      <c r="E5" s="18"/>
      <c r="F5" s="19" t="s">
        <v>13</v>
      </c>
      <c r="G5" s="18" t="s">
        <v>14</v>
      </c>
      <c r="H5" s="18" t="s">
        <v>15</v>
      </c>
      <c r="I5" s="18"/>
      <c r="J5" s="19" t="s">
        <v>13</v>
      </c>
      <c r="K5" s="18" t="s">
        <v>16</v>
      </c>
      <c r="L5" s="18" t="s">
        <v>17</v>
      </c>
      <c r="M5" s="18"/>
      <c r="N5" s="19" t="s">
        <v>13</v>
      </c>
      <c r="O5" s="18" t="s">
        <v>18</v>
      </c>
      <c r="P5" s="18" t="s">
        <v>19</v>
      </c>
      <c r="Q5" s="19" t="s">
        <v>20</v>
      </c>
      <c r="R5" s="18" t="s">
        <v>21</v>
      </c>
      <c r="S5" s="19" t="s">
        <v>13</v>
      </c>
      <c r="T5" s="18" t="s">
        <v>22</v>
      </c>
      <c r="U5" s="20" t="s">
        <v>23</v>
      </c>
      <c r="V5" s="21" t="s">
        <v>24</v>
      </c>
      <c r="W5" s="19" t="s">
        <v>20</v>
      </c>
      <c r="X5" s="22" t="s">
        <v>25</v>
      </c>
      <c r="Y5" s="23" t="s">
        <v>26</v>
      </c>
      <c r="Z5" s="19" t="s">
        <v>20</v>
      </c>
      <c r="AA5" s="23" t="s">
        <v>27</v>
      </c>
      <c r="AB5" s="19" t="s">
        <v>20</v>
      </c>
      <c r="AC5" s="23" t="s">
        <v>28</v>
      </c>
      <c r="AD5" s="23" t="s">
        <v>29</v>
      </c>
      <c r="AE5" s="19" t="s">
        <v>13</v>
      </c>
      <c r="AF5" s="23" t="s">
        <v>30</v>
      </c>
      <c r="AG5" s="23"/>
      <c r="AH5" s="19" t="s">
        <v>31</v>
      </c>
      <c r="AI5" s="23" t="s">
        <v>32</v>
      </c>
      <c r="AJ5" s="19" t="s">
        <v>33</v>
      </c>
      <c r="AK5" s="24" t="s">
        <v>34</v>
      </c>
      <c r="AL5" s="25" t="s">
        <v>35</v>
      </c>
      <c r="AM5" s="25" t="s">
        <v>36</v>
      </c>
      <c r="AN5" s="19" t="s">
        <v>13</v>
      </c>
      <c r="AO5" s="25" t="s">
        <v>37</v>
      </c>
      <c r="AP5" s="26" t="s">
        <v>38</v>
      </c>
      <c r="AQ5" s="19" t="s">
        <v>13</v>
      </c>
      <c r="AR5" s="25" t="s">
        <v>39</v>
      </c>
      <c r="AS5" s="25" t="s">
        <v>40</v>
      </c>
      <c r="AT5" s="19" t="s">
        <v>13</v>
      </c>
      <c r="AU5" s="24" t="s">
        <v>41</v>
      </c>
      <c r="AV5" s="27" t="s">
        <v>42</v>
      </c>
      <c r="AW5" s="28" t="s">
        <v>43</v>
      </c>
      <c r="AX5" s="14"/>
      <c r="AY5" s="14"/>
      <c r="AZ5" s="14"/>
      <c r="BA5" s="14"/>
      <c r="BB5" s="14"/>
      <c r="BC5" s="14"/>
      <c r="BD5" s="14"/>
      <c r="BE5" s="14"/>
    </row>
    <row r="6" spans="1:57" s="54" customFormat="1" ht="15.75" x14ac:dyDescent="0.25">
      <c r="A6" s="29">
        <v>1</v>
      </c>
      <c r="B6" s="30" t="s">
        <v>44</v>
      </c>
      <c r="C6" s="31">
        <v>62</v>
      </c>
      <c r="D6" s="32">
        <v>76</v>
      </c>
      <c r="E6" s="33"/>
      <c r="F6" s="34">
        <f t="shared" ref="F6:F69" si="0">IF(OR(D6&gt;(C6+40), ( D6&lt;(C6-0))),0,1)</f>
        <v>1</v>
      </c>
      <c r="G6" s="35">
        <v>1361</v>
      </c>
      <c r="H6" s="32">
        <v>1362</v>
      </c>
      <c r="I6" s="33"/>
      <c r="J6" s="34">
        <f t="shared" ref="J6:J69" si="1">IF(OR(H6&gt;(G6+100),H6&lt;(G6-50)),0,1)</f>
        <v>1</v>
      </c>
      <c r="K6" s="35">
        <v>47</v>
      </c>
      <c r="L6" s="32">
        <v>47</v>
      </c>
      <c r="M6" s="33"/>
      <c r="N6" s="36">
        <f t="shared" ref="N6:N69" si="2">IF(L6&lt;&gt;K6,1,1)</f>
        <v>1</v>
      </c>
      <c r="O6" s="32">
        <v>1949</v>
      </c>
      <c r="P6" s="32">
        <v>94</v>
      </c>
      <c r="Q6" s="36">
        <f t="shared" ref="Q6:Q69" si="3">IF(P6&gt;=90,2,IF(P6&gt;=70,1,0))</f>
        <v>2</v>
      </c>
      <c r="R6" s="32">
        <v>397</v>
      </c>
      <c r="S6" s="37">
        <f t="shared" ref="S6:S66" si="4">IF(R6&gt;150,1,0)</f>
        <v>1</v>
      </c>
      <c r="T6" s="38">
        <v>1677.1000000000001</v>
      </c>
      <c r="U6" s="32">
        <v>1541</v>
      </c>
      <c r="V6" s="39">
        <f t="shared" ref="V6:V69" si="5">U6/T6</f>
        <v>0.91884801144833339</v>
      </c>
      <c r="W6" s="34">
        <f t="shared" ref="W6:W69" si="6">IF(V6&gt;=80%,2,IF(V6&gt;=70%,1,0))</f>
        <v>2</v>
      </c>
      <c r="X6" s="40">
        <f t="shared" ref="X6:X69" si="7">F6+J6+N6+Q6+S6+W6</f>
        <v>8</v>
      </c>
      <c r="Y6" s="32">
        <v>96</v>
      </c>
      <c r="Z6" s="41">
        <f t="shared" ref="Z6:Z69" si="8">IF(Y6&gt;=90,2,IF(Y6&gt;=70,1,0))</f>
        <v>2</v>
      </c>
      <c r="AA6" s="32">
        <v>95</v>
      </c>
      <c r="AB6" s="41">
        <f t="shared" ref="AB6:AB69" si="9">IF(AA6&gt;=75,2,IF(AA6&gt;=50,1,0))</f>
        <v>2</v>
      </c>
      <c r="AC6" s="32">
        <v>60220</v>
      </c>
      <c r="AD6" s="42">
        <f t="shared" ref="AD6:AD69" si="10">AC6/H6/13</f>
        <v>3.4011069693889078</v>
      </c>
      <c r="AE6" s="36">
        <f t="shared" ref="AE6:AE69" si="11">IF(AD6&gt;1.36,1,0)</f>
        <v>1</v>
      </c>
      <c r="AF6" s="32">
        <v>22987</v>
      </c>
      <c r="AG6" s="43"/>
      <c r="AH6" s="34">
        <f t="shared" ref="AH6:AH69" si="12">IF(AF6&gt;H6*3,1,0)</f>
        <v>1</v>
      </c>
      <c r="AI6" s="32" t="s">
        <v>45</v>
      </c>
      <c r="AJ6" s="41">
        <f t="shared" ref="AJ6:AJ69" si="13">IF(AI6&gt;=75,1,0)</f>
        <v>1</v>
      </c>
      <c r="AK6" s="44">
        <f t="shared" ref="AK6:AK69" si="14">Z6+AB6+AE6+AH6+AJ6</f>
        <v>7</v>
      </c>
      <c r="AL6" s="32">
        <v>6404</v>
      </c>
      <c r="AM6" s="45">
        <f t="shared" ref="AM6:AM69" si="15">AL6/H6</f>
        <v>4.701908957415565</v>
      </c>
      <c r="AN6" s="46">
        <f t="shared" ref="AN6:AN69" si="16">IF(AM6&gt;3.9,1,0)</f>
        <v>1</v>
      </c>
      <c r="AO6" s="32">
        <v>10959</v>
      </c>
      <c r="AP6" s="47">
        <f t="shared" ref="AP6:AP69" si="17">AO6/H6</f>
        <v>8.0462555066079293</v>
      </c>
      <c r="AQ6" s="48">
        <f t="shared" ref="AQ6:AQ69" si="18">IF(AP6&gt;3.9,1,0)</f>
        <v>1</v>
      </c>
      <c r="AR6" s="32">
        <v>3380</v>
      </c>
      <c r="AS6" s="49">
        <f t="shared" ref="AS6:AS69" si="19">AR6/D6</f>
        <v>44.473684210526315</v>
      </c>
      <c r="AT6" s="41">
        <f t="shared" ref="AT6:AT69" si="20">IF(AS6&gt;29,1,0)</f>
        <v>1</v>
      </c>
      <c r="AU6" s="50">
        <f t="shared" ref="AU6:AU69" si="21">AN6+AQ6+AT6</f>
        <v>3</v>
      </c>
      <c r="AV6" s="51">
        <f t="shared" ref="AV6:AV69" si="22">X6+AK6+AU6</f>
        <v>18</v>
      </c>
      <c r="AW6" s="52">
        <f t="shared" ref="AW6:AW69" si="23">AV6/18</f>
        <v>1</v>
      </c>
      <c r="AX6" s="30" t="s">
        <v>44</v>
      </c>
      <c r="AY6" s="53"/>
      <c r="AZ6" s="53"/>
      <c r="BA6" s="53"/>
      <c r="BB6" s="53"/>
      <c r="BC6" s="53"/>
      <c r="BD6" s="53"/>
      <c r="BE6" s="53"/>
    </row>
    <row r="7" spans="1:57" s="65" customFormat="1" ht="15.75" x14ac:dyDescent="0.25">
      <c r="A7" s="55">
        <f t="shared" ref="A7:A70" si="24">A6+1</f>
        <v>2</v>
      </c>
      <c r="B7" s="30" t="s">
        <v>46</v>
      </c>
      <c r="C7" s="31">
        <v>63</v>
      </c>
      <c r="D7" s="32">
        <v>71</v>
      </c>
      <c r="E7" s="56"/>
      <c r="F7" s="34">
        <f t="shared" si="0"/>
        <v>1</v>
      </c>
      <c r="G7" s="35">
        <v>1228</v>
      </c>
      <c r="H7" s="32">
        <v>1223</v>
      </c>
      <c r="I7" s="56"/>
      <c r="J7" s="34">
        <f t="shared" si="1"/>
        <v>1</v>
      </c>
      <c r="K7" s="35">
        <v>42</v>
      </c>
      <c r="L7" s="32">
        <v>42</v>
      </c>
      <c r="M7" s="56"/>
      <c r="N7" s="36">
        <f t="shared" si="2"/>
        <v>1</v>
      </c>
      <c r="O7" s="32">
        <v>2263</v>
      </c>
      <c r="P7" s="32">
        <v>100</v>
      </c>
      <c r="Q7" s="36">
        <f t="shared" si="3"/>
        <v>2</v>
      </c>
      <c r="R7" s="32">
        <v>374</v>
      </c>
      <c r="S7" s="37">
        <f t="shared" si="4"/>
        <v>1</v>
      </c>
      <c r="T7" s="38">
        <v>1521.4499999999998</v>
      </c>
      <c r="U7" s="32">
        <v>1499</v>
      </c>
      <c r="V7" s="57">
        <f t="shared" si="5"/>
        <v>0.98524433928160648</v>
      </c>
      <c r="W7" s="34">
        <f t="shared" si="6"/>
        <v>2</v>
      </c>
      <c r="X7" s="58">
        <f t="shared" si="7"/>
        <v>8</v>
      </c>
      <c r="Y7" s="32">
        <v>96</v>
      </c>
      <c r="Z7" s="41">
        <f t="shared" si="8"/>
        <v>2</v>
      </c>
      <c r="AA7" s="32">
        <v>92</v>
      </c>
      <c r="AB7" s="41">
        <f t="shared" si="9"/>
        <v>2</v>
      </c>
      <c r="AC7" s="32">
        <v>49206</v>
      </c>
      <c r="AD7" s="59">
        <f t="shared" si="10"/>
        <v>3.0949116296622425</v>
      </c>
      <c r="AE7" s="36">
        <f t="shared" si="11"/>
        <v>1</v>
      </c>
      <c r="AF7" s="32">
        <v>21751</v>
      </c>
      <c r="AG7" s="60"/>
      <c r="AH7" s="34">
        <f t="shared" si="12"/>
        <v>1</v>
      </c>
      <c r="AI7" s="32" t="s">
        <v>45</v>
      </c>
      <c r="AJ7" s="41">
        <f t="shared" si="13"/>
        <v>1</v>
      </c>
      <c r="AK7" s="61">
        <f t="shared" si="14"/>
        <v>7</v>
      </c>
      <c r="AL7" s="32">
        <v>11634</v>
      </c>
      <c r="AM7" s="62">
        <f t="shared" si="15"/>
        <v>9.5126737530662311</v>
      </c>
      <c r="AN7" s="46">
        <f t="shared" si="16"/>
        <v>1</v>
      </c>
      <c r="AO7" s="32">
        <v>7538</v>
      </c>
      <c r="AP7" s="47">
        <f t="shared" si="17"/>
        <v>6.1635322976287821</v>
      </c>
      <c r="AQ7" s="48">
        <f t="shared" si="18"/>
        <v>1</v>
      </c>
      <c r="AR7" s="32">
        <v>5043</v>
      </c>
      <c r="AS7" s="63">
        <f t="shared" si="19"/>
        <v>71.028169014084511</v>
      </c>
      <c r="AT7" s="41">
        <f t="shared" si="20"/>
        <v>1</v>
      </c>
      <c r="AU7" s="50">
        <f t="shared" si="21"/>
        <v>3</v>
      </c>
      <c r="AV7" s="51">
        <f t="shared" si="22"/>
        <v>18</v>
      </c>
      <c r="AW7" s="52">
        <f t="shared" si="23"/>
        <v>1</v>
      </c>
      <c r="AX7" s="30" t="s">
        <v>46</v>
      </c>
      <c r="AY7" s="64"/>
      <c r="AZ7" s="64"/>
      <c r="BA7" s="64"/>
      <c r="BB7" s="64"/>
      <c r="BC7" s="64"/>
      <c r="BD7" s="64"/>
      <c r="BE7" s="64"/>
    </row>
    <row r="8" spans="1:57" s="64" customFormat="1" ht="15.75" x14ac:dyDescent="0.25">
      <c r="A8" s="55">
        <f t="shared" si="24"/>
        <v>3</v>
      </c>
      <c r="B8" s="30" t="s">
        <v>47</v>
      </c>
      <c r="C8" s="31">
        <v>51</v>
      </c>
      <c r="D8" s="32">
        <v>55</v>
      </c>
      <c r="E8" s="66"/>
      <c r="F8" s="34">
        <f t="shared" si="0"/>
        <v>1</v>
      </c>
      <c r="G8" s="35">
        <v>913</v>
      </c>
      <c r="H8" s="32">
        <v>915</v>
      </c>
      <c r="I8" s="67"/>
      <c r="J8" s="34">
        <f t="shared" si="1"/>
        <v>1</v>
      </c>
      <c r="K8" s="35">
        <v>33</v>
      </c>
      <c r="L8" s="32">
        <v>33</v>
      </c>
      <c r="M8" s="58"/>
      <c r="N8" s="36">
        <f t="shared" si="2"/>
        <v>1</v>
      </c>
      <c r="O8" s="32">
        <v>1060</v>
      </c>
      <c r="P8" s="32">
        <v>100</v>
      </c>
      <c r="Q8" s="36">
        <f t="shared" si="3"/>
        <v>2</v>
      </c>
      <c r="R8" s="32">
        <v>223</v>
      </c>
      <c r="S8" s="37">
        <f t="shared" si="4"/>
        <v>1</v>
      </c>
      <c r="T8" s="38">
        <v>1218.8999999999999</v>
      </c>
      <c r="U8" s="32">
        <v>1187</v>
      </c>
      <c r="V8" s="57">
        <f t="shared" si="5"/>
        <v>0.97382886208876862</v>
      </c>
      <c r="W8" s="34">
        <f t="shared" si="6"/>
        <v>2</v>
      </c>
      <c r="X8" s="58">
        <f t="shared" si="7"/>
        <v>8</v>
      </c>
      <c r="Y8" s="32">
        <v>97</v>
      </c>
      <c r="Z8" s="41">
        <f t="shared" si="8"/>
        <v>2</v>
      </c>
      <c r="AA8" s="32">
        <v>94</v>
      </c>
      <c r="AB8" s="41">
        <f t="shared" si="9"/>
        <v>2</v>
      </c>
      <c r="AC8" s="32">
        <v>40372</v>
      </c>
      <c r="AD8" s="59">
        <f t="shared" si="10"/>
        <v>3.3940311055065155</v>
      </c>
      <c r="AE8" s="36">
        <f t="shared" si="11"/>
        <v>1</v>
      </c>
      <c r="AF8" s="32">
        <v>16954</v>
      </c>
      <c r="AG8" s="68"/>
      <c r="AH8" s="34">
        <f t="shared" si="12"/>
        <v>1</v>
      </c>
      <c r="AI8" s="32" t="s">
        <v>45</v>
      </c>
      <c r="AJ8" s="41">
        <f t="shared" si="13"/>
        <v>1</v>
      </c>
      <c r="AK8" s="61">
        <f t="shared" si="14"/>
        <v>7</v>
      </c>
      <c r="AL8" s="32">
        <v>8937</v>
      </c>
      <c r="AM8" s="62">
        <f t="shared" si="15"/>
        <v>9.7672131147540977</v>
      </c>
      <c r="AN8" s="46">
        <f t="shared" si="16"/>
        <v>1</v>
      </c>
      <c r="AO8" s="32">
        <v>6221</v>
      </c>
      <c r="AP8" s="47">
        <f t="shared" si="17"/>
        <v>6.7989071038251367</v>
      </c>
      <c r="AQ8" s="48">
        <f t="shared" si="18"/>
        <v>1</v>
      </c>
      <c r="AR8" s="32">
        <v>2205</v>
      </c>
      <c r="AS8" s="63">
        <f t="shared" si="19"/>
        <v>40.090909090909093</v>
      </c>
      <c r="AT8" s="41">
        <f t="shared" si="20"/>
        <v>1</v>
      </c>
      <c r="AU8" s="50">
        <f t="shared" si="21"/>
        <v>3</v>
      </c>
      <c r="AV8" s="51">
        <f t="shared" si="22"/>
        <v>18</v>
      </c>
      <c r="AW8" s="52">
        <f t="shared" si="23"/>
        <v>1</v>
      </c>
      <c r="AX8" s="30" t="s">
        <v>47</v>
      </c>
      <c r="AY8" s="65"/>
      <c r="AZ8" s="65"/>
      <c r="BA8" s="65"/>
      <c r="BB8" s="65"/>
      <c r="BC8" s="65"/>
      <c r="BD8" s="65"/>
      <c r="BE8" s="65"/>
    </row>
    <row r="9" spans="1:57" s="65" customFormat="1" ht="15.75" x14ac:dyDescent="0.25">
      <c r="A9" s="55">
        <f t="shared" si="24"/>
        <v>4</v>
      </c>
      <c r="B9" s="30" t="s">
        <v>48</v>
      </c>
      <c r="C9" s="31">
        <v>72</v>
      </c>
      <c r="D9" s="32">
        <v>82</v>
      </c>
      <c r="E9" s="69"/>
      <c r="F9" s="34">
        <f t="shared" si="0"/>
        <v>1</v>
      </c>
      <c r="G9" s="35">
        <v>1447</v>
      </c>
      <c r="H9" s="32">
        <v>1443</v>
      </c>
      <c r="I9" s="70"/>
      <c r="J9" s="34">
        <f t="shared" si="1"/>
        <v>1</v>
      </c>
      <c r="K9" s="35">
        <v>45</v>
      </c>
      <c r="L9" s="32">
        <v>45</v>
      </c>
      <c r="M9" s="70"/>
      <c r="N9" s="36">
        <f t="shared" si="2"/>
        <v>1</v>
      </c>
      <c r="O9" s="32">
        <v>1590</v>
      </c>
      <c r="P9" s="32">
        <v>100</v>
      </c>
      <c r="Q9" s="36">
        <f t="shared" si="3"/>
        <v>2</v>
      </c>
      <c r="R9" s="32">
        <v>365</v>
      </c>
      <c r="S9" s="37">
        <f t="shared" si="4"/>
        <v>1</v>
      </c>
      <c r="T9" s="38">
        <v>1663.2</v>
      </c>
      <c r="U9" s="32">
        <v>1630</v>
      </c>
      <c r="V9" s="57">
        <f t="shared" si="5"/>
        <v>0.98003848003848004</v>
      </c>
      <c r="W9" s="34">
        <f t="shared" si="6"/>
        <v>2</v>
      </c>
      <c r="X9" s="58">
        <f t="shared" si="7"/>
        <v>8</v>
      </c>
      <c r="Y9" s="32">
        <v>94</v>
      </c>
      <c r="Z9" s="41">
        <f t="shared" si="8"/>
        <v>2</v>
      </c>
      <c r="AA9" s="32">
        <v>88</v>
      </c>
      <c r="AB9" s="41">
        <f t="shared" si="9"/>
        <v>2</v>
      </c>
      <c r="AC9" s="32">
        <v>58108</v>
      </c>
      <c r="AD9" s="59">
        <f t="shared" si="10"/>
        <v>3.0976064822218672</v>
      </c>
      <c r="AE9" s="36">
        <f t="shared" si="11"/>
        <v>1</v>
      </c>
      <c r="AF9" s="32">
        <v>25302</v>
      </c>
      <c r="AG9" s="70"/>
      <c r="AH9" s="34">
        <f t="shared" si="12"/>
        <v>1</v>
      </c>
      <c r="AI9" s="32" t="s">
        <v>45</v>
      </c>
      <c r="AJ9" s="41">
        <f t="shared" si="13"/>
        <v>1</v>
      </c>
      <c r="AK9" s="61">
        <f t="shared" si="14"/>
        <v>7</v>
      </c>
      <c r="AL9" s="32">
        <v>15608</v>
      </c>
      <c r="AM9" s="62">
        <f t="shared" si="15"/>
        <v>10.816354816354817</v>
      </c>
      <c r="AN9" s="46">
        <f t="shared" si="16"/>
        <v>1</v>
      </c>
      <c r="AO9" s="32">
        <v>8499</v>
      </c>
      <c r="AP9" s="47">
        <f t="shared" si="17"/>
        <v>5.8898128898128901</v>
      </c>
      <c r="AQ9" s="48">
        <f t="shared" si="18"/>
        <v>1</v>
      </c>
      <c r="AR9" s="32">
        <v>3343</v>
      </c>
      <c r="AS9" s="63">
        <f t="shared" si="19"/>
        <v>40.768292682926827</v>
      </c>
      <c r="AT9" s="41">
        <f t="shared" si="20"/>
        <v>1</v>
      </c>
      <c r="AU9" s="50">
        <f t="shared" si="21"/>
        <v>3</v>
      </c>
      <c r="AV9" s="51">
        <f t="shared" si="22"/>
        <v>18</v>
      </c>
      <c r="AW9" s="52">
        <f t="shared" si="23"/>
        <v>1</v>
      </c>
      <c r="AX9" s="30" t="s">
        <v>48</v>
      </c>
      <c r="AY9" s="64"/>
      <c r="AZ9" s="64"/>
      <c r="BA9" s="64"/>
      <c r="BB9" s="64"/>
      <c r="BC9" s="64"/>
      <c r="BD9" s="64"/>
      <c r="BE9" s="64"/>
    </row>
    <row r="10" spans="1:57" s="65" customFormat="1" ht="15.75" x14ac:dyDescent="0.25">
      <c r="A10" s="55">
        <f t="shared" si="24"/>
        <v>5</v>
      </c>
      <c r="B10" s="30" t="s">
        <v>49</v>
      </c>
      <c r="C10" s="31">
        <v>74</v>
      </c>
      <c r="D10" s="32">
        <v>86</v>
      </c>
      <c r="E10" s="70"/>
      <c r="F10" s="34">
        <f t="shared" si="0"/>
        <v>1</v>
      </c>
      <c r="G10" s="35">
        <v>1520</v>
      </c>
      <c r="H10" s="32">
        <v>1520</v>
      </c>
      <c r="I10" s="70"/>
      <c r="J10" s="34">
        <f t="shared" si="1"/>
        <v>1</v>
      </c>
      <c r="K10" s="35">
        <v>50</v>
      </c>
      <c r="L10" s="32">
        <v>50</v>
      </c>
      <c r="M10" s="70"/>
      <c r="N10" s="36">
        <f t="shared" si="2"/>
        <v>1</v>
      </c>
      <c r="O10" s="32">
        <v>2449</v>
      </c>
      <c r="P10" s="32">
        <v>100</v>
      </c>
      <c r="Q10" s="36">
        <f t="shared" si="3"/>
        <v>2</v>
      </c>
      <c r="R10" s="32">
        <v>356</v>
      </c>
      <c r="S10" s="37">
        <f t="shared" si="4"/>
        <v>1</v>
      </c>
      <c r="T10" s="71">
        <v>1750.84</v>
      </c>
      <c r="U10" s="32">
        <v>1714</v>
      </c>
      <c r="V10" s="57">
        <f t="shared" si="5"/>
        <v>0.9789586712663636</v>
      </c>
      <c r="W10" s="34">
        <f t="shared" si="6"/>
        <v>2</v>
      </c>
      <c r="X10" s="58">
        <f t="shared" si="7"/>
        <v>8</v>
      </c>
      <c r="Y10" s="32">
        <v>93</v>
      </c>
      <c r="Z10" s="41">
        <f t="shared" si="8"/>
        <v>2</v>
      </c>
      <c r="AA10" s="32">
        <v>86</v>
      </c>
      <c r="AB10" s="41">
        <f t="shared" si="9"/>
        <v>2</v>
      </c>
      <c r="AC10" s="32">
        <v>64278</v>
      </c>
      <c r="AD10" s="59">
        <f t="shared" si="10"/>
        <v>3.2529352226720647</v>
      </c>
      <c r="AE10" s="36">
        <f t="shared" si="11"/>
        <v>1</v>
      </c>
      <c r="AF10" s="32">
        <v>26658</v>
      </c>
      <c r="AG10" s="68"/>
      <c r="AH10" s="34">
        <f t="shared" si="12"/>
        <v>1</v>
      </c>
      <c r="AI10" s="32" t="s">
        <v>45</v>
      </c>
      <c r="AJ10" s="41">
        <f t="shared" si="13"/>
        <v>1</v>
      </c>
      <c r="AK10" s="61">
        <f t="shared" si="14"/>
        <v>7</v>
      </c>
      <c r="AL10" s="32">
        <v>12931</v>
      </c>
      <c r="AM10" s="62">
        <f t="shared" si="15"/>
        <v>8.5072368421052627</v>
      </c>
      <c r="AN10" s="46">
        <f t="shared" si="16"/>
        <v>1</v>
      </c>
      <c r="AO10" s="32">
        <v>9247</v>
      </c>
      <c r="AP10" s="47">
        <f t="shared" si="17"/>
        <v>6.0835526315789474</v>
      </c>
      <c r="AQ10" s="48">
        <f t="shared" si="18"/>
        <v>1</v>
      </c>
      <c r="AR10" s="32">
        <v>3784</v>
      </c>
      <c r="AS10" s="63">
        <f t="shared" si="19"/>
        <v>44</v>
      </c>
      <c r="AT10" s="41">
        <f t="shared" si="20"/>
        <v>1</v>
      </c>
      <c r="AU10" s="50">
        <f t="shared" si="21"/>
        <v>3</v>
      </c>
      <c r="AV10" s="51">
        <f t="shared" si="22"/>
        <v>18</v>
      </c>
      <c r="AW10" s="52">
        <f t="shared" si="23"/>
        <v>1</v>
      </c>
      <c r="AX10" s="30" t="s">
        <v>49</v>
      </c>
      <c r="AY10" s="64"/>
      <c r="AZ10" s="64"/>
      <c r="BA10" s="64"/>
      <c r="BB10" s="64"/>
      <c r="BC10" s="64"/>
      <c r="BD10" s="64"/>
      <c r="BE10" s="64"/>
    </row>
    <row r="11" spans="1:57" s="65" customFormat="1" ht="15.75" x14ac:dyDescent="0.25">
      <c r="A11" s="55">
        <f t="shared" si="24"/>
        <v>6</v>
      </c>
      <c r="B11" s="30" t="s">
        <v>50</v>
      </c>
      <c r="C11" s="31">
        <v>74</v>
      </c>
      <c r="D11" s="32">
        <v>93</v>
      </c>
      <c r="E11" s="72"/>
      <c r="F11" s="34">
        <f t="shared" si="0"/>
        <v>1</v>
      </c>
      <c r="G11" s="35">
        <v>1772</v>
      </c>
      <c r="H11" s="32">
        <v>1781</v>
      </c>
      <c r="I11" s="73"/>
      <c r="J11" s="34">
        <f t="shared" si="1"/>
        <v>1</v>
      </c>
      <c r="K11" s="35">
        <v>64</v>
      </c>
      <c r="L11" s="32">
        <v>64</v>
      </c>
      <c r="M11" s="58"/>
      <c r="N11" s="36">
        <f t="shared" si="2"/>
        <v>1</v>
      </c>
      <c r="O11" s="32">
        <v>2906</v>
      </c>
      <c r="P11" s="32">
        <v>100</v>
      </c>
      <c r="Q11" s="36">
        <f t="shared" si="3"/>
        <v>2</v>
      </c>
      <c r="R11" s="32">
        <v>436</v>
      </c>
      <c r="S11" s="37">
        <f t="shared" si="4"/>
        <v>1</v>
      </c>
      <c r="T11" s="74">
        <v>2187.44</v>
      </c>
      <c r="U11" s="32">
        <v>2154</v>
      </c>
      <c r="V11" s="57">
        <f t="shared" si="5"/>
        <v>0.98471272354898876</v>
      </c>
      <c r="W11" s="34">
        <f t="shared" si="6"/>
        <v>2</v>
      </c>
      <c r="X11" s="58">
        <f t="shared" si="7"/>
        <v>8</v>
      </c>
      <c r="Y11" s="32">
        <v>97</v>
      </c>
      <c r="Z11" s="41">
        <f t="shared" si="8"/>
        <v>2</v>
      </c>
      <c r="AA11" s="32">
        <v>95</v>
      </c>
      <c r="AB11" s="41">
        <f t="shared" si="9"/>
        <v>2</v>
      </c>
      <c r="AC11" s="32">
        <v>62178</v>
      </c>
      <c r="AD11" s="59">
        <f t="shared" si="10"/>
        <v>2.6855267136008294</v>
      </c>
      <c r="AE11" s="36">
        <f t="shared" si="11"/>
        <v>1</v>
      </c>
      <c r="AF11" s="32">
        <v>29008</v>
      </c>
      <c r="AG11" s="60"/>
      <c r="AH11" s="34">
        <f t="shared" si="12"/>
        <v>1</v>
      </c>
      <c r="AI11" s="32" t="s">
        <v>45</v>
      </c>
      <c r="AJ11" s="41">
        <f t="shared" si="13"/>
        <v>1</v>
      </c>
      <c r="AK11" s="61">
        <f t="shared" si="14"/>
        <v>7</v>
      </c>
      <c r="AL11" s="32">
        <v>18633</v>
      </c>
      <c r="AM11" s="62">
        <f t="shared" si="15"/>
        <v>10.462099943851769</v>
      </c>
      <c r="AN11" s="46">
        <f t="shared" si="16"/>
        <v>1</v>
      </c>
      <c r="AO11" s="32">
        <v>11270</v>
      </c>
      <c r="AP11" s="47">
        <f t="shared" si="17"/>
        <v>6.3279056709713641</v>
      </c>
      <c r="AQ11" s="48">
        <f t="shared" si="18"/>
        <v>1</v>
      </c>
      <c r="AR11" s="32">
        <v>4278</v>
      </c>
      <c r="AS11" s="63">
        <f t="shared" si="19"/>
        <v>46</v>
      </c>
      <c r="AT11" s="41">
        <f t="shared" si="20"/>
        <v>1</v>
      </c>
      <c r="AU11" s="50">
        <f t="shared" si="21"/>
        <v>3</v>
      </c>
      <c r="AV11" s="51">
        <f t="shared" si="22"/>
        <v>18</v>
      </c>
      <c r="AW11" s="52">
        <f t="shared" si="23"/>
        <v>1</v>
      </c>
      <c r="AX11" s="30" t="s">
        <v>50</v>
      </c>
      <c r="AY11" s="64"/>
      <c r="AZ11" s="64"/>
      <c r="BA11" s="64"/>
      <c r="BB11" s="64"/>
      <c r="BC11" s="64"/>
      <c r="BD11" s="64"/>
      <c r="BE11" s="64"/>
    </row>
    <row r="12" spans="1:57" s="65" customFormat="1" ht="15.75" x14ac:dyDescent="0.25">
      <c r="A12" s="55">
        <f t="shared" si="24"/>
        <v>7</v>
      </c>
      <c r="B12" s="30" t="s">
        <v>51</v>
      </c>
      <c r="C12" s="31">
        <v>62</v>
      </c>
      <c r="D12" s="32">
        <v>69</v>
      </c>
      <c r="E12" s="66"/>
      <c r="F12" s="34">
        <f t="shared" si="0"/>
        <v>1</v>
      </c>
      <c r="G12" s="35">
        <v>948</v>
      </c>
      <c r="H12" s="32">
        <v>952</v>
      </c>
      <c r="I12" s="67"/>
      <c r="J12" s="34">
        <f t="shared" si="1"/>
        <v>1</v>
      </c>
      <c r="K12" s="35">
        <v>37</v>
      </c>
      <c r="L12" s="32">
        <v>37</v>
      </c>
      <c r="M12" s="58"/>
      <c r="N12" s="36">
        <f t="shared" si="2"/>
        <v>1</v>
      </c>
      <c r="O12" s="32">
        <v>1547</v>
      </c>
      <c r="P12" s="32">
        <v>97</v>
      </c>
      <c r="Q12" s="36">
        <f t="shared" si="3"/>
        <v>2</v>
      </c>
      <c r="R12" s="32">
        <v>180</v>
      </c>
      <c r="S12" s="37">
        <f t="shared" si="4"/>
        <v>1</v>
      </c>
      <c r="T12" s="38">
        <v>1419.8</v>
      </c>
      <c r="U12" s="32">
        <v>1344</v>
      </c>
      <c r="V12" s="57">
        <f t="shared" si="5"/>
        <v>0.9466121989012537</v>
      </c>
      <c r="W12" s="34">
        <f t="shared" si="6"/>
        <v>2</v>
      </c>
      <c r="X12" s="58">
        <f t="shared" si="7"/>
        <v>8</v>
      </c>
      <c r="Y12" s="32">
        <v>96</v>
      </c>
      <c r="Z12" s="41">
        <f t="shared" si="8"/>
        <v>2</v>
      </c>
      <c r="AA12" s="32">
        <v>86</v>
      </c>
      <c r="AB12" s="41">
        <f t="shared" si="9"/>
        <v>2</v>
      </c>
      <c r="AC12" s="32">
        <v>48827</v>
      </c>
      <c r="AD12" s="59">
        <f t="shared" si="10"/>
        <v>3.9452973497091146</v>
      </c>
      <c r="AE12" s="36">
        <f t="shared" si="11"/>
        <v>1</v>
      </c>
      <c r="AF12" s="32">
        <v>19941</v>
      </c>
      <c r="AG12" s="68"/>
      <c r="AH12" s="34">
        <f t="shared" si="12"/>
        <v>1</v>
      </c>
      <c r="AI12" s="32" t="s">
        <v>45</v>
      </c>
      <c r="AJ12" s="41">
        <f t="shared" si="13"/>
        <v>1</v>
      </c>
      <c r="AK12" s="61">
        <f t="shared" si="14"/>
        <v>7</v>
      </c>
      <c r="AL12" s="32">
        <v>9618</v>
      </c>
      <c r="AM12" s="62">
        <f t="shared" si="15"/>
        <v>10.102941176470589</v>
      </c>
      <c r="AN12" s="46">
        <f t="shared" si="16"/>
        <v>1</v>
      </c>
      <c r="AO12" s="32">
        <v>4473</v>
      </c>
      <c r="AP12" s="47">
        <f t="shared" si="17"/>
        <v>4.6985294117647056</v>
      </c>
      <c r="AQ12" s="48">
        <f t="shared" si="18"/>
        <v>1</v>
      </c>
      <c r="AR12" s="32">
        <v>2339</v>
      </c>
      <c r="AS12" s="63">
        <f t="shared" si="19"/>
        <v>33.89855072463768</v>
      </c>
      <c r="AT12" s="41">
        <f t="shared" si="20"/>
        <v>1</v>
      </c>
      <c r="AU12" s="50">
        <f t="shared" si="21"/>
        <v>3</v>
      </c>
      <c r="AV12" s="51">
        <f t="shared" si="22"/>
        <v>18</v>
      </c>
      <c r="AW12" s="52">
        <f t="shared" si="23"/>
        <v>1</v>
      </c>
      <c r="AX12" s="30" t="s">
        <v>51</v>
      </c>
      <c r="AY12" s="64"/>
      <c r="AZ12" s="64"/>
      <c r="BA12" s="64"/>
      <c r="BB12" s="64"/>
      <c r="BC12" s="64"/>
      <c r="BD12" s="64"/>
      <c r="BE12" s="64"/>
    </row>
    <row r="13" spans="1:57" s="65" customFormat="1" ht="15.75" x14ac:dyDescent="0.25">
      <c r="A13" s="55">
        <f t="shared" si="24"/>
        <v>8</v>
      </c>
      <c r="B13" s="30" t="s">
        <v>52</v>
      </c>
      <c r="C13" s="31">
        <v>69</v>
      </c>
      <c r="D13" s="32">
        <v>79</v>
      </c>
      <c r="E13" s="66"/>
      <c r="F13" s="34">
        <f t="shared" si="0"/>
        <v>1</v>
      </c>
      <c r="G13" s="35">
        <v>1484</v>
      </c>
      <c r="H13" s="32">
        <v>1464</v>
      </c>
      <c r="I13" s="67"/>
      <c r="J13" s="34">
        <f t="shared" si="1"/>
        <v>1</v>
      </c>
      <c r="K13" s="35">
        <v>50</v>
      </c>
      <c r="L13" s="32">
        <v>50</v>
      </c>
      <c r="M13" s="58"/>
      <c r="N13" s="36">
        <f t="shared" si="2"/>
        <v>1</v>
      </c>
      <c r="O13" s="32">
        <v>1465</v>
      </c>
      <c r="P13" s="32">
        <v>100</v>
      </c>
      <c r="Q13" s="36">
        <f t="shared" si="3"/>
        <v>2</v>
      </c>
      <c r="R13" s="32">
        <v>904</v>
      </c>
      <c r="S13" s="37">
        <f t="shared" si="4"/>
        <v>1</v>
      </c>
      <c r="T13" s="38">
        <v>1485.5700000000002</v>
      </c>
      <c r="U13" s="32">
        <v>1594</v>
      </c>
      <c r="V13" s="57">
        <f t="shared" si="5"/>
        <v>1.0729888191064707</v>
      </c>
      <c r="W13" s="34">
        <f t="shared" si="6"/>
        <v>2</v>
      </c>
      <c r="X13" s="58">
        <f t="shared" si="7"/>
        <v>8</v>
      </c>
      <c r="Y13" s="32">
        <v>96</v>
      </c>
      <c r="Z13" s="41">
        <f t="shared" si="8"/>
        <v>2</v>
      </c>
      <c r="AA13" s="32">
        <v>90</v>
      </c>
      <c r="AB13" s="41">
        <f t="shared" si="9"/>
        <v>2</v>
      </c>
      <c r="AC13" s="32">
        <v>55083</v>
      </c>
      <c r="AD13" s="59">
        <f t="shared" si="10"/>
        <v>2.8942307692307692</v>
      </c>
      <c r="AE13" s="36">
        <f t="shared" si="11"/>
        <v>1</v>
      </c>
      <c r="AF13" s="32">
        <v>19965</v>
      </c>
      <c r="AG13" s="68"/>
      <c r="AH13" s="34">
        <f t="shared" si="12"/>
        <v>1</v>
      </c>
      <c r="AI13" s="32" t="s">
        <v>45</v>
      </c>
      <c r="AJ13" s="41">
        <f t="shared" si="13"/>
        <v>1</v>
      </c>
      <c r="AK13" s="61">
        <f t="shared" si="14"/>
        <v>7</v>
      </c>
      <c r="AL13" s="32">
        <v>7187</v>
      </c>
      <c r="AM13" s="62">
        <f t="shared" si="15"/>
        <v>4.9091530054644812</v>
      </c>
      <c r="AN13" s="46">
        <f t="shared" si="16"/>
        <v>1</v>
      </c>
      <c r="AO13" s="32">
        <v>9320</v>
      </c>
      <c r="AP13" s="47">
        <f t="shared" si="17"/>
        <v>6.3661202185792352</v>
      </c>
      <c r="AQ13" s="48">
        <f t="shared" si="18"/>
        <v>1</v>
      </c>
      <c r="AR13" s="32">
        <v>4053</v>
      </c>
      <c r="AS13" s="63">
        <f t="shared" si="19"/>
        <v>51.303797468354432</v>
      </c>
      <c r="AT13" s="41">
        <f t="shared" si="20"/>
        <v>1</v>
      </c>
      <c r="AU13" s="50">
        <f t="shared" si="21"/>
        <v>3</v>
      </c>
      <c r="AV13" s="51">
        <f t="shared" si="22"/>
        <v>18</v>
      </c>
      <c r="AW13" s="52">
        <f t="shared" si="23"/>
        <v>1</v>
      </c>
      <c r="AX13" s="30" t="s">
        <v>52</v>
      </c>
      <c r="AY13" s="64"/>
      <c r="AZ13" s="64"/>
      <c r="BA13" s="64"/>
      <c r="BB13" s="64"/>
      <c r="BC13" s="64"/>
      <c r="BD13" s="64"/>
      <c r="BE13" s="64"/>
    </row>
    <row r="14" spans="1:57" s="65" customFormat="1" ht="15.75" x14ac:dyDescent="0.25">
      <c r="A14" s="55">
        <f t="shared" si="24"/>
        <v>9</v>
      </c>
      <c r="B14" s="30" t="s">
        <v>53</v>
      </c>
      <c r="C14" s="31">
        <v>94</v>
      </c>
      <c r="D14" s="32">
        <v>109</v>
      </c>
      <c r="E14" s="56"/>
      <c r="F14" s="34">
        <f t="shared" si="0"/>
        <v>1</v>
      </c>
      <c r="G14" s="35">
        <v>1900</v>
      </c>
      <c r="H14" s="32">
        <v>1903</v>
      </c>
      <c r="I14" s="56"/>
      <c r="J14" s="34">
        <f t="shared" si="1"/>
        <v>1</v>
      </c>
      <c r="K14" s="35">
        <v>66</v>
      </c>
      <c r="L14" s="32">
        <v>66</v>
      </c>
      <c r="M14" s="56"/>
      <c r="N14" s="36">
        <f t="shared" si="2"/>
        <v>1</v>
      </c>
      <c r="O14" s="32">
        <v>3087</v>
      </c>
      <c r="P14" s="32">
        <v>100</v>
      </c>
      <c r="Q14" s="36">
        <f t="shared" si="3"/>
        <v>2</v>
      </c>
      <c r="R14" s="32">
        <v>364</v>
      </c>
      <c r="S14" s="37">
        <f t="shared" si="4"/>
        <v>1</v>
      </c>
      <c r="T14" s="38">
        <v>2295.48</v>
      </c>
      <c r="U14" s="32">
        <v>2691</v>
      </c>
      <c r="V14" s="57">
        <f t="shared" si="5"/>
        <v>1.1723038318782999</v>
      </c>
      <c r="W14" s="34">
        <f t="shared" si="6"/>
        <v>2</v>
      </c>
      <c r="X14" s="58">
        <f t="shared" si="7"/>
        <v>8</v>
      </c>
      <c r="Y14" s="32">
        <v>99</v>
      </c>
      <c r="Z14" s="41">
        <f t="shared" si="8"/>
        <v>2</v>
      </c>
      <c r="AA14" s="32">
        <v>97</v>
      </c>
      <c r="AB14" s="41">
        <f t="shared" si="9"/>
        <v>2</v>
      </c>
      <c r="AC14" s="32">
        <v>81074</v>
      </c>
      <c r="AD14" s="59">
        <f t="shared" si="10"/>
        <v>3.2771736933586646</v>
      </c>
      <c r="AE14" s="36">
        <f t="shared" si="11"/>
        <v>1</v>
      </c>
      <c r="AF14" s="32">
        <v>32457</v>
      </c>
      <c r="AG14" s="60"/>
      <c r="AH14" s="34">
        <f t="shared" si="12"/>
        <v>1</v>
      </c>
      <c r="AI14" s="32" t="s">
        <v>45</v>
      </c>
      <c r="AJ14" s="41">
        <f t="shared" si="13"/>
        <v>1</v>
      </c>
      <c r="AK14" s="61">
        <f t="shared" si="14"/>
        <v>7</v>
      </c>
      <c r="AL14" s="32">
        <v>42498</v>
      </c>
      <c r="AM14" s="62">
        <f t="shared" si="15"/>
        <v>22.332107199159221</v>
      </c>
      <c r="AN14" s="46">
        <f t="shared" si="16"/>
        <v>1</v>
      </c>
      <c r="AO14" s="32">
        <v>14423</v>
      </c>
      <c r="AP14" s="47">
        <f t="shared" si="17"/>
        <v>7.5790856542301626</v>
      </c>
      <c r="AQ14" s="48">
        <f t="shared" si="18"/>
        <v>1</v>
      </c>
      <c r="AR14" s="32">
        <v>5486</v>
      </c>
      <c r="AS14" s="63">
        <f t="shared" si="19"/>
        <v>50.330275229357795</v>
      </c>
      <c r="AT14" s="41">
        <f t="shared" si="20"/>
        <v>1</v>
      </c>
      <c r="AU14" s="50">
        <f t="shared" si="21"/>
        <v>3</v>
      </c>
      <c r="AV14" s="51">
        <f t="shared" si="22"/>
        <v>18</v>
      </c>
      <c r="AW14" s="52">
        <f t="shared" si="23"/>
        <v>1</v>
      </c>
      <c r="AX14" s="30" t="s">
        <v>53</v>
      </c>
    </row>
    <row r="15" spans="1:57" s="65" customFormat="1" ht="15.75" x14ac:dyDescent="0.25">
      <c r="A15" s="55">
        <f t="shared" si="24"/>
        <v>10</v>
      </c>
      <c r="B15" s="30" t="s">
        <v>54</v>
      </c>
      <c r="C15" s="31">
        <v>35</v>
      </c>
      <c r="D15" s="32">
        <v>42</v>
      </c>
      <c r="E15" s="56"/>
      <c r="F15" s="34">
        <f t="shared" si="0"/>
        <v>1</v>
      </c>
      <c r="G15" s="35">
        <v>885</v>
      </c>
      <c r="H15" s="32">
        <v>885</v>
      </c>
      <c r="I15" s="56"/>
      <c r="J15" s="34">
        <f t="shared" si="1"/>
        <v>1</v>
      </c>
      <c r="K15" s="35">
        <v>31</v>
      </c>
      <c r="L15" s="32">
        <v>31</v>
      </c>
      <c r="M15" s="56"/>
      <c r="N15" s="36">
        <f t="shared" si="2"/>
        <v>1</v>
      </c>
      <c r="O15" s="32">
        <v>1108</v>
      </c>
      <c r="P15" s="32">
        <v>100</v>
      </c>
      <c r="Q15" s="36">
        <f t="shared" si="3"/>
        <v>2</v>
      </c>
      <c r="R15" s="32">
        <v>249</v>
      </c>
      <c r="S15" s="37">
        <f t="shared" si="4"/>
        <v>1</v>
      </c>
      <c r="T15" s="38">
        <v>1048.95</v>
      </c>
      <c r="U15" s="32">
        <v>963</v>
      </c>
      <c r="V15" s="57">
        <f t="shared" si="5"/>
        <v>0.91806091806091805</v>
      </c>
      <c r="W15" s="34">
        <f t="shared" si="6"/>
        <v>2</v>
      </c>
      <c r="X15" s="58">
        <f t="shared" si="7"/>
        <v>8</v>
      </c>
      <c r="Y15" s="32">
        <v>99</v>
      </c>
      <c r="Z15" s="41">
        <f t="shared" si="8"/>
        <v>2</v>
      </c>
      <c r="AA15" s="32">
        <v>99</v>
      </c>
      <c r="AB15" s="41">
        <f t="shared" si="9"/>
        <v>2</v>
      </c>
      <c r="AC15" s="32">
        <v>40916</v>
      </c>
      <c r="AD15" s="59">
        <f t="shared" si="10"/>
        <v>3.5563667970447628</v>
      </c>
      <c r="AE15" s="36">
        <f t="shared" si="11"/>
        <v>1</v>
      </c>
      <c r="AF15" s="32">
        <v>16664</v>
      </c>
      <c r="AG15" s="60"/>
      <c r="AH15" s="34">
        <f t="shared" si="12"/>
        <v>1</v>
      </c>
      <c r="AI15" s="32" t="s">
        <v>45</v>
      </c>
      <c r="AJ15" s="41">
        <f t="shared" si="13"/>
        <v>1</v>
      </c>
      <c r="AK15" s="61">
        <f t="shared" si="14"/>
        <v>7</v>
      </c>
      <c r="AL15" s="32">
        <v>6286</v>
      </c>
      <c r="AM15" s="62">
        <f t="shared" si="15"/>
        <v>7.1028248587570619</v>
      </c>
      <c r="AN15" s="46">
        <f t="shared" si="16"/>
        <v>1</v>
      </c>
      <c r="AO15" s="32">
        <v>6143</v>
      </c>
      <c r="AP15" s="47">
        <f t="shared" si="17"/>
        <v>6.9412429378531071</v>
      </c>
      <c r="AQ15" s="48">
        <f t="shared" si="18"/>
        <v>1</v>
      </c>
      <c r="AR15" s="32">
        <v>3341</v>
      </c>
      <c r="AS15" s="63">
        <f t="shared" si="19"/>
        <v>79.547619047619051</v>
      </c>
      <c r="AT15" s="41">
        <f t="shared" si="20"/>
        <v>1</v>
      </c>
      <c r="AU15" s="50">
        <f t="shared" si="21"/>
        <v>3</v>
      </c>
      <c r="AV15" s="51">
        <f t="shared" si="22"/>
        <v>18</v>
      </c>
      <c r="AW15" s="52">
        <f t="shared" si="23"/>
        <v>1</v>
      </c>
      <c r="AX15" s="30" t="s">
        <v>54</v>
      </c>
      <c r="AY15" s="64"/>
      <c r="AZ15" s="64"/>
      <c r="BA15" s="64"/>
      <c r="BB15" s="64"/>
      <c r="BC15" s="64"/>
      <c r="BD15" s="64"/>
      <c r="BE15" s="64"/>
    </row>
    <row r="16" spans="1:57" s="64" customFormat="1" ht="15.75" x14ac:dyDescent="0.25">
      <c r="A16" s="55">
        <f t="shared" si="24"/>
        <v>11</v>
      </c>
      <c r="B16" s="30" t="s">
        <v>55</v>
      </c>
      <c r="C16" s="31">
        <v>90</v>
      </c>
      <c r="D16" s="32">
        <v>116</v>
      </c>
      <c r="E16" s="75"/>
      <c r="F16" s="34">
        <f t="shared" si="0"/>
        <v>1</v>
      </c>
      <c r="G16" s="35">
        <v>2284</v>
      </c>
      <c r="H16" s="32">
        <v>2317</v>
      </c>
      <c r="I16" s="73"/>
      <c r="J16" s="34">
        <f t="shared" si="1"/>
        <v>1</v>
      </c>
      <c r="K16" s="35">
        <v>68</v>
      </c>
      <c r="L16" s="32">
        <v>68</v>
      </c>
      <c r="M16" s="70"/>
      <c r="N16" s="36">
        <f t="shared" si="2"/>
        <v>1</v>
      </c>
      <c r="O16" s="32">
        <v>3056</v>
      </c>
      <c r="P16" s="32">
        <v>97</v>
      </c>
      <c r="Q16" s="36">
        <f t="shared" si="3"/>
        <v>2</v>
      </c>
      <c r="R16" s="32">
        <v>323</v>
      </c>
      <c r="S16" s="37">
        <f t="shared" si="4"/>
        <v>1</v>
      </c>
      <c r="T16" s="74">
        <v>2333.6999999999998</v>
      </c>
      <c r="U16" s="32">
        <v>2103</v>
      </c>
      <c r="V16" s="57">
        <f t="shared" si="5"/>
        <v>0.90114410592621164</v>
      </c>
      <c r="W16" s="34">
        <f t="shared" si="6"/>
        <v>2</v>
      </c>
      <c r="X16" s="58">
        <f t="shared" si="7"/>
        <v>8</v>
      </c>
      <c r="Y16" s="32">
        <v>95</v>
      </c>
      <c r="Z16" s="41">
        <f t="shared" si="8"/>
        <v>2</v>
      </c>
      <c r="AA16" s="32">
        <v>85</v>
      </c>
      <c r="AB16" s="41">
        <f t="shared" si="9"/>
        <v>2</v>
      </c>
      <c r="AC16" s="32">
        <v>80277</v>
      </c>
      <c r="AD16" s="59">
        <f t="shared" si="10"/>
        <v>2.6651505594103782</v>
      </c>
      <c r="AE16" s="36">
        <f t="shared" si="11"/>
        <v>1</v>
      </c>
      <c r="AF16" s="32">
        <v>37958</v>
      </c>
      <c r="AG16" s="60"/>
      <c r="AH16" s="34">
        <f t="shared" si="12"/>
        <v>1</v>
      </c>
      <c r="AI16" s="32" t="s">
        <v>45</v>
      </c>
      <c r="AJ16" s="41">
        <f t="shared" si="13"/>
        <v>1</v>
      </c>
      <c r="AK16" s="61">
        <f t="shared" si="14"/>
        <v>7</v>
      </c>
      <c r="AL16" s="32">
        <v>10668</v>
      </c>
      <c r="AM16" s="62">
        <f t="shared" si="15"/>
        <v>4.6042296072507556</v>
      </c>
      <c r="AN16" s="46">
        <f t="shared" si="16"/>
        <v>1</v>
      </c>
      <c r="AO16" s="32">
        <v>11728</v>
      </c>
      <c r="AP16" s="47">
        <f t="shared" si="17"/>
        <v>5.0617177384548988</v>
      </c>
      <c r="AQ16" s="48">
        <f t="shared" si="18"/>
        <v>1</v>
      </c>
      <c r="AR16" s="32">
        <v>4290</v>
      </c>
      <c r="AS16" s="63">
        <f t="shared" si="19"/>
        <v>36.982758620689658</v>
      </c>
      <c r="AT16" s="41">
        <f t="shared" si="20"/>
        <v>1</v>
      </c>
      <c r="AU16" s="50">
        <f t="shared" si="21"/>
        <v>3</v>
      </c>
      <c r="AV16" s="51">
        <f t="shared" si="22"/>
        <v>18</v>
      </c>
      <c r="AW16" s="52">
        <f t="shared" si="23"/>
        <v>1</v>
      </c>
      <c r="AX16" s="30" t="s">
        <v>55</v>
      </c>
    </row>
    <row r="17" spans="1:57" s="64" customFormat="1" ht="15.75" x14ac:dyDescent="0.25">
      <c r="A17" s="55">
        <f t="shared" si="24"/>
        <v>12</v>
      </c>
      <c r="B17" s="30" t="s">
        <v>56</v>
      </c>
      <c r="C17" s="31">
        <v>56</v>
      </c>
      <c r="D17" s="32">
        <v>63</v>
      </c>
      <c r="E17" s="76"/>
      <c r="F17" s="34">
        <f t="shared" si="0"/>
        <v>1</v>
      </c>
      <c r="G17" s="35">
        <v>1133</v>
      </c>
      <c r="H17" s="32">
        <v>1147</v>
      </c>
      <c r="I17" s="76"/>
      <c r="J17" s="34">
        <f t="shared" si="1"/>
        <v>1</v>
      </c>
      <c r="K17" s="35">
        <v>47</v>
      </c>
      <c r="L17" s="32">
        <v>47</v>
      </c>
      <c r="M17" s="58"/>
      <c r="N17" s="36">
        <f t="shared" si="2"/>
        <v>1</v>
      </c>
      <c r="O17" s="32">
        <v>1540</v>
      </c>
      <c r="P17" s="32">
        <v>100</v>
      </c>
      <c r="Q17" s="36">
        <f t="shared" si="3"/>
        <v>2</v>
      </c>
      <c r="R17" s="32">
        <v>309</v>
      </c>
      <c r="S17" s="37">
        <f t="shared" si="4"/>
        <v>1</v>
      </c>
      <c r="T17" s="77">
        <v>1625.12</v>
      </c>
      <c r="U17" s="32">
        <v>1442</v>
      </c>
      <c r="V17" s="57">
        <f t="shared" si="5"/>
        <v>0.88731909028256384</v>
      </c>
      <c r="W17" s="34">
        <f t="shared" si="6"/>
        <v>2</v>
      </c>
      <c r="X17" s="58">
        <f t="shared" si="7"/>
        <v>8</v>
      </c>
      <c r="Y17" s="32">
        <v>92</v>
      </c>
      <c r="Z17" s="41">
        <f t="shared" si="8"/>
        <v>2</v>
      </c>
      <c r="AA17" s="32">
        <v>91</v>
      </c>
      <c r="AB17" s="41">
        <f t="shared" si="9"/>
        <v>2</v>
      </c>
      <c r="AC17" s="32">
        <v>35117</v>
      </c>
      <c r="AD17" s="59">
        <f t="shared" si="10"/>
        <v>2.3551069680101939</v>
      </c>
      <c r="AE17" s="36">
        <f t="shared" si="11"/>
        <v>1</v>
      </c>
      <c r="AF17" s="32">
        <v>19240</v>
      </c>
      <c r="AG17" s="68"/>
      <c r="AH17" s="34">
        <f t="shared" si="12"/>
        <v>1</v>
      </c>
      <c r="AI17" s="32" t="s">
        <v>45</v>
      </c>
      <c r="AJ17" s="41">
        <f t="shared" si="13"/>
        <v>1</v>
      </c>
      <c r="AK17" s="61">
        <f t="shared" si="14"/>
        <v>7</v>
      </c>
      <c r="AL17" s="32">
        <v>6015</v>
      </c>
      <c r="AM17" s="62">
        <f t="shared" si="15"/>
        <v>5.2441150828247602</v>
      </c>
      <c r="AN17" s="46">
        <f t="shared" si="16"/>
        <v>1</v>
      </c>
      <c r="AO17" s="32">
        <v>5281</v>
      </c>
      <c r="AP17" s="47">
        <f t="shared" si="17"/>
        <v>4.604184829991282</v>
      </c>
      <c r="AQ17" s="48">
        <f t="shared" si="18"/>
        <v>1</v>
      </c>
      <c r="AR17" s="32">
        <v>2471</v>
      </c>
      <c r="AS17" s="63">
        <f t="shared" si="19"/>
        <v>39.222222222222221</v>
      </c>
      <c r="AT17" s="41">
        <f t="shared" si="20"/>
        <v>1</v>
      </c>
      <c r="AU17" s="50">
        <f t="shared" si="21"/>
        <v>3</v>
      </c>
      <c r="AV17" s="51">
        <f t="shared" si="22"/>
        <v>18</v>
      </c>
      <c r="AW17" s="52">
        <f t="shared" si="23"/>
        <v>1</v>
      </c>
      <c r="AX17" s="30" t="s">
        <v>56</v>
      </c>
    </row>
    <row r="18" spans="1:57" s="78" customFormat="1" ht="15.75" x14ac:dyDescent="0.25">
      <c r="A18" s="55">
        <f t="shared" si="24"/>
        <v>13</v>
      </c>
      <c r="B18" s="30" t="s">
        <v>57</v>
      </c>
      <c r="C18" s="31">
        <v>95</v>
      </c>
      <c r="D18" s="32">
        <v>114</v>
      </c>
      <c r="E18" s="66"/>
      <c r="F18" s="34">
        <f t="shared" si="0"/>
        <v>1</v>
      </c>
      <c r="G18" s="35">
        <v>2220</v>
      </c>
      <c r="H18" s="32">
        <v>2226</v>
      </c>
      <c r="I18" s="67"/>
      <c r="J18" s="34">
        <f t="shared" si="1"/>
        <v>1</v>
      </c>
      <c r="K18" s="35">
        <v>79</v>
      </c>
      <c r="L18" s="32">
        <v>79</v>
      </c>
      <c r="M18" s="58"/>
      <c r="N18" s="36">
        <f t="shared" si="2"/>
        <v>1</v>
      </c>
      <c r="O18" s="32">
        <v>2631</v>
      </c>
      <c r="P18" s="32">
        <v>98</v>
      </c>
      <c r="Q18" s="36">
        <f t="shared" si="3"/>
        <v>2</v>
      </c>
      <c r="R18" s="32">
        <v>389</v>
      </c>
      <c r="S18" s="37">
        <f t="shared" si="4"/>
        <v>1</v>
      </c>
      <c r="T18" s="38">
        <v>2406.35</v>
      </c>
      <c r="U18" s="32">
        <v>2392</v>
      </c>
      <c r="V18" s="57">
        <f t="shared" si="5"/>
        <v>0.9940366114654976</v>
      </c>
      <c r="W18" s="34">
        <f t="shared" si="6"/>
        <v>2</v>
      </c>
      <c r="X18" s="58">
        <f t="shared" si="7"/>
        <v>8</v>
      </c>
      <c r="Y18" s="32">
        <v>97</v>
      </c>
      <c r="Z18" s="41">
        <f t="shared" si="8"/>
        <v>2</v>
      </c>
      <c r="AA18" s="32">
        <v>89</v>
      </c>
      <c r="AB18" s="41">
        <f t="shared" si="9"/>
        <v>2</v>
      </c>
      <c r="AC18" s="32">
        <v>82278</v>
      </c>
      <c r="AD18" s="59">
        <f t="shared" si="10"/>
        <v>2.8432510885341076</v>
      </c>
      <c r="AE18" s="36">
        <f t="shared" si="11"/>
        <v>1</v>
      </c>
      <c r="AF18" s="32">
        <v>35633</v>
      </c>
      <c r="AG18" s="68"/>
      <c r="AH18" s="34">
        <f t="shared" si="12"/>
        <v>1</v>
      </c>
      <c r="AI18" s="32" t="s">
        <v>45</v>
      </c>
      <c r="AJ18" s="41">
        <f t="shared" si="13"/>
        <v>1</v>
      </c>
      <c r="AK18" s="61">
        <f t="shared" si="14"/>
        <v>7</v>
      </c>
      <c r="AL18" s="32">
        <v>10345</v>
      </c>
      <c r="AM18" s="62">
        <f t="shared" si="15"/>
        <v>4.6473495058400722</v>
      </c>
      <c r="AN18" s="46">
        <f t="shared" si="16"/>
        <v>1</v>
      </c>
      <c r="AO18" s="32">
        <v>12591</v>
      </c>
      <c r="AP18" s="47">
        <f t="shared" si="17"/>
        <v>5.6563342318059302</v>
      </c>
      <c r="AQ18" s="48">
        <f t="shared" si="18"/>
        <v>1</v>
      </c>
      <c r="AR18" s="32">
        <v>6333</v>
      </c>
      <c r="AS18" s="63">
        <f t="shared" si="19"/>
        <v>55.55263157894737</v>
      </c>
      <c r="AT18" s="41">
        <f t="shared" si="20"/>
        <v>1</v>
      </c>
      <c r="AU18" s="50">
        <f t="shared" si="21"/>
        <v>3</v>
      </c>
      <c r="AV18" s="51">
        <f t="shared" si="22"/>
        <v>18</v>
      </c>
      <c r="AW18" s="52">
        <f t="shared" si="23"/>
        <v>1</v>
      </c>
      <c r="AX18" s="30" t="s">
        <v>57</v>
      </c>
      <c r="AY18" s="64"/>
      <c r="AZ18" s="64"/>
      <c r="BA18" s="64"/>
      <c r="BB18" s="64"/>
      <c r="BC18" s="64"/>
      <c r="BD18" s="64"/>
      <c r="BE18" s="64"/>
    </row>
    <row r="19" spans="1:57" s="64" customFormat="1" ht="15.75" x14ac:dyDescent="0.25">
      <c r="A19" s="55">
        <f t="shared" si="24"/>
        <v>14</v>
      </c>
      <c r="B19" s="30" t="s">
        <v>58</v>
      </c>
      <c r="C19" s="31">
        <v>44</v>
      </c>
      <c r="D19" s="32">
        <v>59</v>
      </c>
      <c r="E19" s="56"/>
      <c r="F19" s="34">
        <f t="shared" si="0"/>
        <v>1</v>
      </c>
      <c r="G19" s="35">
        <v>987</v>
      </c>
      <c r="H19" s="32">
        <v>998</v>
      </c>
      <c r="I19" s="56"/>
      <c r="J19" s="34">
        <f t="shared" si="1"/>
        <v>1</v>
      </c>
      <c r="K19" s="35">
        <v>36</v>
      </c>
      <c r="L19" s="32">
        <v>36</v>
      </c>
      <c r="M19" s="56"/>
      <c r="N19" s="36">
        <f t="shared" si="2"/>
        <v>1</v>
      </c>
      <c r="O19" s="32">
        <v>1595</v>
      </c>
      <c r="P19" s="32">
        <v>100</v>
      </c>
      <c r="Q19" s="36">
        <f t="shared" si="3"/>
        <v>2</v>
      </c>
      <c r="R19" s="32">
        <v>226</v>
      </c>
      <c r="S19" s="37">
        <f t="shared" si="4"/>
        <v>1</v>
      </c>
      <c r="T19" s="38">
        <v>792</v>
      </c>
      <c r="U19" s="32">
        <v>1368</v>
      </c>
      <c r="V19" s="57">
        <f t="shared" si="5"/>
        <v>1.7272727272727273</v>
      </c>
      <c r="W19" s="34">
        <f t="shared" si="6"/>
        <v>2</v>
      </c>
      <c r="X19" s="58">
        <f t="shared" si="7"/>
        <v>8</v>
      </c>
      <c r="Y19" s="32">
        <v>98</v>
      </c>
      <c r="Z19" s="41">
        <f t="shared" si="8"/>
        <v>2</v>
      </c>
      <c r="AA19" s="32">
        <v>87</v>
      </c>
      <c r="AB19" s="41">
        <f t="shared" si="9"/>
        <v>2</v>
      </c>
      <c r="AC19" s="32">
        <v>28900</v>
      </c>
      <c r="AD19" s="59">
        <f t="shared" si="10"/>
        <v>2.2275319870510253</v>
      </c>
      <c r="AE19" s="36">
        <f t="shared" si="11"/>
        <v>1</v>
      </c>
      <c r="AF19" s="32">
        <v>12474</v>
      </c>
      <c r="AG19" s="60"/>
      <c r="AH19" s="34">
        <f t="shared" si="12"/>
        <v>1</v>
      </c>
      <c r="AI19" s="32" t="s">
        <v>45</v>
      </c>
      <c r="AJ19" s="41">
        <f t="shared" si="13"/>
        <v>1</v>
      </c>
      <c r="AK19" s="61">
        <f t="shared" si="14"/>
        <v>7</v>
      </c>
      <c r="AL19" s="32">
        <v>9071</v>
      </c>
      <c r="AM19" s="62">
        <f t="shared" si="15"/>
        <v>9.0891783567134272</v>
      </c>
      <c r="AN19" s="46">
        <f t="shared" si="16"/>
        <v>1</v>
      </c>
      <c r="AO19" s="32">
        <v>6063</v>
      </c>
      <c r="AP19" s="47">
        <f t="shared" si="17"/>
        <v>6.0751503006012024</v>
      </c>
      <c r="AQ19" s="48">
        <f t="shared" si="18"/>
        <v>1</v>
      </c>
      <c r="AR19" s="32">
        <v>1867</v>
      </c>
      <c r="AS19" s="63">
        <f t="shared" si="19"/>
        <v>31.64406779661017</v>
      </c>
      <c r="AT19" s="41">
        <f t="shared" si="20"/>
        <v>1</v>
      </c>
      <c r="AU19" s="50">
        <f t="shared" si="21"/>
        <v>3</v>
      </c>
      <c r="AV19" s="51">
        <f t="shared" si="22"/>
        <v>18</v>
      </c>
      <c r="AW19" s="52">
        <f t="shared" si="23"/>
        <v>1</v>
      </c>
      <c r="AX19" s="30" t="s">
        <v>58</v>
      </c>
    </row>
    <row r="20" spans="1:57" s="64" customFormat="1" ht="15.75" x14ac:dyDescent="0.25">
      <c r="A20" s="55">
        <f t="shared" si="24"/>
        <v>15</v>
      </c>
      <c r="B20" s="30" t="s">
        <v>59</v>
      </c>
      <c r="C20" s="31">
        <v>105</v>
      </c>
      <c r="D20" s="32">
        <v>121</v>
      </c>
      <c r="E20" s="76"/>
      <c r="F20" s="34">
        <f t="shared" si="0"/>
        <v>1</v>
      </c>
      <c r="G20" s="35">
        <v>3049</v>
      </c>
      <c r="H20" s="32">
        <v>3063</v>
      </c>
      <c r="I20" s="76"/>
      <c r="J20" s="34">
        <f t="shared" si="1"/>
        <v>1</v>
      </c>
      <c r="K20" s="35">
        <v>89</v>
      </c>
      <c r="L20" s="32">
        <v>89</v>
      </c>
      <c r="M20" s="58"/>
      <c r="N20" s="36">
        <f t="shared" si="2"/>
        <v>1</v>
      </c>
      <c r="O20" s="32">
        <v>5017</v>
      </c>
      <c r="P20" s="32">
        <v>99</v>
      </c>
      <c r="Q20" s="36">
        <f t="shared" si="3"/>
        <v>2</v>
      </c>
      <c r="R20" s="32">
        <v>305</v>
      </c>
      <c r="S20" s="37">
        <f t="shared" si="4"/>
        <v>1</v>
      </c>
      <c r="T20" s="77">
        <v>2601.9</v>
      </c>
      <c r="U20" s="32">
        <v>2687</v>
      </c>
      <c r="V20" s="57">
        <f t="shared" si="5"/>
        <v>1.0327068680579576</v>
      </c>
      <c r="W20" s="34">
        <f t="shared" si="6"/>
        <v>2</v>
      </c>
      <c r="X20" s="58">
        <f t="shared" si="7"/>
        <v>8</v>
      </c>
      <c r="Y20" s="32">
        <v>94</v>
      </c>
      <c r="Z20" s="41">
        <f t="shared" si="8"/>
        <v>2</v>
      </c>
      <c r="AA20" s="32">
        <v>91</v>
      </c>
      <c r="AB20" s="41">
        <f t="shared" si="9"/>
        <v>2</v>
      </c>
      <c r="AC20" s="32">
        <v>107258</v>
      </c>
      <c r="AD20" s="59">
        <f t="shared" si="10"/>
        <v>2.6936387151862178</v>
      </c>
      <c r="AE20" s="36">
        <f t="shared" si="11"/>
        <v>1</v>
      </c>
      <c r="AF20" s="32">
        <v>37591</v>
      </c>
      <c r="AG20" s="68"/>
      <c r="AH20" s="34">
        <f t="shared" si="12"/>
        <v>1</v>
      </c>
      <c r="AI20" s="32" t="s">
        <v>45</v>
      </c>
      <c r="AJ20" s="41">
        <f t="shared" si="13"/>
        <v>1</v>
      </c>
      <c r="AK20" s="61">
        <f t="shared" si="14"/>
        <v>7</v>
      </c>
      <c r="AL20" s="32">
        <v>12066</v>
      </c>
      <c r="AM20" s="62">
        <f t="shared" si="15"/>
        <v>3.9392752203721839</v>
      </c>
      <c r="AN20" s="46">
        <f t="shared" si="16"/>
        <v>1</v>
      </c>
      <c r="AO20" s="32">
        <v>12535</v>
      </c>
      <c r="AP20" s="47">
        <f t="shared" si="17"/>
        <v>4.0923930786810319</v>
      </c>
      <c r="AQ20" s="48">
        <f t="shared" si="18"/>
        <v>1</v>
      </c>
      <c r="AR20" s="32">
        <v>4803</v>
      </c>
      <c r="AS20" s="63">
        <f t="shared" si="19"/>
        <v>39.694214876033058</v>
      </c>
      <c r="AT20" s="41">
        <f t="shared" si="20"/>
        <v>1</v>
      </c>
      <c r="AU20" s="50">
        <f t="shared" si="21"/>
        <v>3</v>
      </c>
      <c r="AV20" s="51">
        <f t="shared" si="22"/>
        <v>18</v>
      </c>
      <c r="AW20" s="52">
        <f t="shared" si="23"/>
        <v>1</v>
      </c>
      <c r="AX20" s="30" t="s">
        <v>59</v>
      </c>
    </row>
    <row r="21" spans="1:57" s="64" customFormat="1" ht="15.75" x14ac:dyDescent="0.25">
      <c r="A21" s="55">
        <f t="shared" si="24"/>
        <v>16</v>
      </c>
      <c r="B21" s="30" t="s">
        <v>60</v>
      </c>
      <c r="C21" s="31">
        <v>75</v>
      </c>
      <c r="D21" s="32">
        <v>90</v>
      </c>
      <c r="E21" s="75"/>
      <c r="F21" s="34">
        <f t="shared" si="0"/>
        <v>1</v>
      </c>
      <c r="G21" s="35">
        <v>1694</v>
      </c>
      <c r="H21" s="32">
        <v>1714</v>
      </c>
      <c r="I21" s="73"/>
      <c r="J21" s="34">
        <f t="shared" si="1"/>
        <v>1</v>
      </c>
      <c r="K21" s="35">
        <v>58</v>
      </c>
      <c r="L21" s="32">
        <v>58</v>
      </c>
      <c r="M21" s="58"/>
      <c r="N21" s="36">
        <f t="shared" si="2"/>
        <v>1</v>
      </c>
      <c r="O21" s="32">
        <v>2675</v>
      </c>
      <c r="P21" s="32">
        <v>100</v>
      </c>
      <c r="Q21" s="36">
        <f t="shared" si="3"/>
        <v>2</v>
      </c>
      <c r="R21" s="32">
        <v>347</v>
      </c>
      <c r="S21" s="37">
        <f t="shared" si="4"/>
        <v>1</v>
      </c>
      <c r="T21" s="38">
        <v>1925.2500000000002</v>
      </c>
      <c r="U21" s="32">
        <v>1811</v>
      </c>
      <c r="V21" s="57">
        <f t="shared" si="5"/>
        <v>0.94065705752499662</v>
      </c>
      <c r="W21" s="34">
        <f t="shared" si="6"/>
        <v>2</v>
      </c>
      <c r="X21" s="58">
        <f t="shared" si="7"/>
        <v>8</v>
      </c>
      <c r="Y21" s="32">
        <v>95</v>
      </c>
      <c r="Z21" s="41">
        <f t="shared" si="8"/>
        <v>2</v>
      </c>
      <c r="AA21" s="32">
        <v>95</v>
      </c>
      <c r="AB21" s="41">
        <f t="shared" si="9"/>
        <v>2</v>
      </c>
      <c r="AC21" s="32">
        <v>56295</v>
      </c>
      <c r="AD21" s="59">
        <f t="shared" si="10"/>
        <v>2.5264787721030428</v>
      </c>
      <c r="AE21" s="36">
        <f t="shared" si="11"/>
        <v>1</v>
      </c>
      <c r="AF21" s="32">
        <v>27001</v>
      </c>
      <c r="AG21" s="60"/>
      <c r="AH21" s="34">
        <f t="shared" si="12"/>
        <v>1</v>
      </c>
      <c r="AI21" s="32" t="s">
        <v>45</v>
      </c>
      <c r="AJ21" s="41">
        <f t="shared" si="13"/>
        <v>1</v>
      </c>
      <c r="AK21" s="61">
        <f t="shared" si="14"/>
        <v>7</v>
      </c>
      <c r="AL21" s="32">
        <v>13753</v>
      </c>
      <c r="AM21" s="62">
        <f t="shared" si="15"/>
        <v>8.0239206534422411</v>
      </c>
      <c r="AN21" s="46">
        <f t="shared" si="16"/>
        <v>1</v>
      </c>
      <c r="AO21" s="32">
        <v>10734</v>
      </c>
      <c r="AP21" s="47">
        <f t="shared" si="17"/>
        <v>6.2625437572928817</v>
      </c>
      <c r="AQ21" s="48">
        <f t="shared" si="18"/>
        <v>1</v>
      </c>
      <c r="AR21" s="32">
        <v>4386</v>
      </c>
      <c r="AS21" s="63">
        <f t="shared" si="19"/>
        <v>48.733333333333334</v>
      </c>
      <c r="AT21" s="41">
        <f t="shared" si="20"/>
        <v>1</v>
      </c>
      <c r="AU21" s="50">
        <f t="shared" si="21"/>
        <v>3</v>
      </c>
      <c r="AV21" s="51">
        <f t="shared" si="22"/>
        <v>18</v>
      </c>
      <c r="AW21" s="52">
        <f t="shared" si="23"/>
        <v>1</v>
      </c>
      <c r="AX21" s="30" t="s">
        <v>60</v>
      </c>
    </row>
    <row r="22" spans="1:57" s="64" customFormat="1" ht="15.75" x14ac:dyDescent="0.25">
      <c r="A22" s="55">
        <f t="shared" si="24"/>
        <v>17</v>
      </c>
      <c r="B22" s="30" t="s">
        <v>61</v>
      </c>
      <c r="C22" s="31">
        <v>55</v>
      </c>
      <c r="D22" s="32">
        <v>63</v>
      </c>
      <c r="E22" s="66"/>
      <c r="F22" s="34">
        <f t="shared" si="0"/>
        <v>1</v>
      </c>
      <c r="G22" s="35">
        <v>1413</v>
      </c>
      <c r="H22" s="32">
        <v>1405</v>
      </c>
      <c r="I22" s="67"/>
      <c r="J22" s="34">
        <f t="shared" si="1"/>
        <v>1</v>
      </c>
      <c r="K22" s="35">
        <v>43</v>
      </c>
      <c r="L22" s="32">
        <v>43</v>
      </c>
      <c r="M22" s="58"/>
      <c r="N22" s="36">
        <f t="shared" si="2"/>
        <v>1</v>
      </c>
      <c r="O22" s="32">
        <v>2573</v>
      </c>
      <c r="P22" s="32">
        <v>99</v>
      </c>
      <c r="Q22" s="36">
        <f t="shared" si="3"/>
        <v>2</v>
      </c>
      <c r="R22" s="32">
        <v>363</v>
      </c>
      <c r="S22" s="37">
        <f t="shared" si="4"/>
        <v>1</v>
      </c>
      <c r="T22" s="38">
        <v>1243</v>
      </c>
      <c r="U22" s="32">
        <v>1340</v>
      </c>
      <c r="V22" s="57">
        <f t="shared" si="5"/>
        <v>1.078037007240547</v>
      </c>
      <c r="W22" s="34">
        <f t="shared" si="6"/>
        <v>2</v>
      </c>
      <c r="X22" s="58">
        <f t="shared" si="7"/>
        <v>8</v>
      </c>
      <c r="Y22" s="32">
        <v>92</v>
      </c>
      <c r="Z22" s="41">
        <f t="shared" si="8"/>
        <v>2</v>
      </c>
      <c r="AA22" s="32">
        <v>88</v>
      </c>
      <c r="AB22" s="41">
        <f t="shared" si="9"/>
        <v>2</v>
      </c>
      <c r="AC22" s="32">
        <v>52361</v>
      </c>
      <c r="AD22" s="59">
        <f t="shared" si="10"/>
        <v>2.8667396660279225</v>
      </c>
      <c r="AE22" s="36">
        <f t="shared" si="11"/>
        <v>1</v>
      </c>
      <c r="AF22" s="32">
        <v>18934</v>
      </c>
      <c r="AG22" s="68"/>
      <c r="AH22" s="34">
        <f t="shared" si="12"/>
        <v>1</v>
      </c>
      <c r="AI22" s="32" t="s">
        <v>45</v>
      </c>
      <c r="AJ22" s="41">
        <f t="shared" si="13"/>
        <v>1</v>
      </c>
      <c r="AK22" s="61">
        <f t="shared" si="14"/>
        <v>7</v>
      </c>
      <c r="AL22" s="32">
        <v>13642</v>
      </c>
      <c r="AM22" s="62">
        <f t="shared" si="15"/>
        <v>9.7096085409252666</v>
      </c>
      <c r="AN22" s="46">
        <f t="shared" si="16"/>
        <v>1</v>
      </c>
      <c r="AO22" s="32">
        <v>12023</v>
      </c>
      <c r="AP22" s="47">
        <f t="shared" si="17"/>
        <v>8.5572953736654807</v>
      </c>
      <c r="AQ22" s="48">
        <f t="shared" si="18"/>
        <v>1</v>
      </c>
      <c r="AR22" s="32">
        <v>3956</v>
      </c>
      <c r="AS22" s="63">
        <f t="shared" si="19"/>
        <v>62.793650793650791</v>
      </c>
      <c r="AT22" s="41">
        <f t="shared" si="20"/>
        <v>1</v>
      </c>
      <c r="AU22" s="50">
        <f t="shared" si="21"/>
        <v>3</v>
      </c>
      <c r="AV22" s="51">
        <f t="shared" si="22"/>
        <v>18</v>
      </c>
      <c r="AW22" s="52">
        <f t="shared" si="23"/>
        <v>1</v>
      </c>
      <c r="AX22" s="30" t="s">
        <v>61</v>
      </c>
    </row>
    <row r="23" spans="1:57" s="64" customFormat="1" ht="15.75" x14ac:dyDescent="0.25">
      <c r="A23" s="55">
        <f t="shared" si="24"/>
        <v>18</v>
      </c>
      <c r="B23" s="30" t="s">
        <v>62</v>
      </c>
      <c r="C23" s="31">
        <v>86</v>
      </c>
      <c r="D23" s="32">
        <v>102</v>
      </c>
      <c r="E23" s="79"/>
      <c r="F23" s="34">
        <f t="shared" si="0"/>
        <v>1</v>
      </c>
      <c r="G23" s="35">
        <v>1799</v>
      </c>
      <c r="H23" s="32">
        <v>1812</v>
      </c>
      <c r="I23" s="79"/>
      <c r="J23" s="34">
        <f t="shared" si="1"/>
        <v>1</v>
      </c>
      <c r="K23" s="35">
        <v>59</v>
      </c>
      <c r="L23" s="32">
        <v>59</v>
      </c>
      <c r="M23" s="79"/>
      <c r="N23" s="36">
        <f t="shared" si="2"/>
        <v>1</v>
      </c>
      <c r="O23" s="32">
        <v>3101</v>
      </c>
      <c r="P23" s="32">
        <v>99</v>
      </c>
      <c r="Q23" s="36">
        <f t="shared" si="3"/>
        <v>2</v>
      </c>
      <c r="R23" s="32">
        <v>472</v>
      </c>
      <c r="S23" s="37">
        <f t="shared" si="4"/>
        <v>1</v>
      </c>
      <c r="T23" s="38">
        <v>2142.2600000000002</v>
      </c>
      <c r="U23" s="32">
        <v>1999</v>
      </c>
      <c r="V23" s="57">
        <f t="shared" si="5"/>
        <v>0.93312669797316838</v>
      </c>
      <c r="W23" s="34">
        <f t="shared" si="6"/>
        <v>2</v>
      </c>
      <c r="X23" s="58">
        <f t="shared" si="7"/>
        <v>8</v>
      </c>
      <c r="Y23" s="32">
        <v>85</v>
      </c>
      <c r="Z23" s="41">
        <f t="shared" si="8"/>
        <v>1</v>
      </c>
      <c r="AA23" s="32">
        <v>79</v>
      </c>
      <c r="AB23" s="41">
        <f t="shared" si="9"/>
        <v>2</v>
      </c>
      <c r="AC23" s="32">
        <v>57784</v>
      </c>
      <c r="AD23" s="59">
        <f t="shared" si="10"/>
        <v>2.4530480556970624</v>
      </c>
      <c r="AE23" s="36">
        <f t="shared" si="11"/>
        <v>1</v>
      </c>
      <c r="AF23" s="32">
        <v>31778</v>
      </c>
      <c r="AG23" s="68"/>
      <c r="AH23" s="34">
        <f t="shared" si="12"/>
        <v>1</v>
      </c>
      <c r="AI23" s="32" t="s">
        <v>45</v>
      </c>
      <c r="AJ23" s="41">
        <f t="shared" si="13"/>
        <v>1</v>
      </c>
      <c r="AK23" s="61">
        <f t="shared" si="14"/>
        <v>6</v>
      </c>
      <c r="AL23" s="32">
        <v>8369</v>
      </c>
      <c r="AM23" s="62">
        <f t="shared" si="15"/>
        <v>4.618653421633554</v>
      </c>
      <c r="AN23" s="46">
        <f t="shared" si="16"/>
        <v>1</v>
      </c>
      <c r="AO23" s="32">
        <v>9188</v>
      </c>
      <c r="AP23" s="47">
        <f t="shared" si="17"/>
        <v>5.0706401766004419</v>
      </c>
      <c r="AQ23" s="48">
        <f t="shared" si="18"/>
        <v>1</v>
      </c>
      <c r="AR23" s="32">
        <v>3183</v>
      </c>
      <c r="AS23" s="63">
        <f t="shared" si="19"/>
        <v>31.205882352941178</v>
      </c>
      <c r="AT23" s="41">
        <f t="shared" si="20"/>
        <v>1</v>
      </c>
      <c r="AU23" s="50">
        <f t="shared" si="21"/>
        <v>3</v>
      </c>
      <c r="AV23" s="51">
        <f t="shared" si="22"/>
        <v>17</v>
      </c>
      <c r="AW23" s="52">
        <f t="shared" si="23"/>
        <v>0.94444444444444442</v>
      </c>
      <c r="AX23" s="30" t="s">
        <v>62</v>
      </c>
      <c r="AY23" s="65"/>
      <c r="AZ23" s="65"/>
      <c r="BA23" s="65"/>
      <c r="BB23" s="65"/>
      <c r="BC23" s="65"/>
      <c r="BD23" s="65"/>
      <c r="BE23" s="65"/>
    </row>
    <row r="24" spans="1:57" s="64" customFormat="1" ht="15.75" x14ac:dyDescent="0.25">
      <c r="A24" s="55">
        <f t="shared" si="24"/>
        <v>19</v>
      </c>
      <c r="B24" s="30" t="s">
        <v>63</v>
      </c>
      <c r="C24" s="31">
        <v>59</v>
      </c>
      <c r="D24" s="32">
        <v>67</v>
      </c>
      <c r="E24" s="66"/>
      <c r="F24" s="34">
        <f t="shared" si="0"/>
        <v>1</v>
      </c>
      <c r="G24" s="35">
        <v>1276</v>
      </c>
      <c r="H24" s="32">
        <v>1271</v>
      </c>
      <c r="I24" s="67"/>
      <c r="J24" s="34">
        <f t="shared" si="1"/>
        <v>1</v>
      </c>
      <c r="K24" s="35">
        <v>44</v>
      </c>
      <c r="L24" s="32">
        <v>44</v>
      </c>
      <c r="M24" s="58"/>
      <c r="N24" s="36">
        <f t="shared" si="2"/>
        <v>1</v>
      </c>
      <c r="O24" s="32">
        <v>2027</v>
      </c>
      <c r="P24" s="32">
        <v>99</v>
      </c>
      <c r="Q24" s="36">
        <f t="shared" si="3"/>
        <v>2</v>
      </c>
      <c r="R24" s="32">
        <v>337</v>
      </c>
      <c r="S24" s="37">
        <f t="shared" si="4"/>
        <v>1</v>
      </c>
      <c r="T24" s="71">
        <v>1558.19</v>
      </c>
      <c r="U24" s="32">
        <v>1426</v>
      </c>
      <c r="V24" s="57">
        <f t="shared" si="5"/>
        <v>0.91516438945186396</v>
      </c>
      <c r="W24" s="34">
        <f t="shared" si="6"/>
        <v>2</v>
      </c>
      <c r="X24" s="58">
        <f t="shared" si="7"/>
        <v>8</v>
      </c>
      <c r="Y24" s="32">
        <v>93</v>
      </c>
      <c r="Z24" s="41">
        <f t="shared" si="8"/>
        <v>2</v>
      </c>
      <c r="AA24" s="32">
        <v>89</v>
      </c>
      <c r="AB24" s="41">
        <f t="shared" si="9"/>
        <v>2</v>
      </c>
      <c r="AC24" s="32">
        <v>51683</v>
      </c>
      <c r="AD24" s="59">
        <f t="shared" si="10"/>
        <v>3.1279428675180054</v>
      </c>
      <c r="AE24" s="36">
        <f t="shared" si="11"/>
        <v>1</v>
      </c>
      <c r="AF24" s="32">
        <v>19514</v>
      </c>
      <c r="AG24" s="68"/>
      <c r="AH24" s="34">
        <f t="shared" si="12"/>
        <v>1</v>
      </c>
      <c r="AI24" s="32" t="s">
        <v>45</v>
      </c>
      <c r="AJ24" s="41">
        <f t="shared" si="13"/>
        <v>1</v>
      </c>
      <c r="AK24" s="61">
        <f t="shared" si="14"/>
        <v>7</v>
      </c>
      <c r="AL24" s="32">
        <v>11191</v>
      </c>
      <c r="AM24" s="62">
        <f t="shared" si="15"/>
        <v>8.8048780487804876</v>
      </c>
      <c r="AN24" s="46">
        <f t="shared" si="16"/>
        <v>1</v>
      </c>
      <c r="AO24" s="32">
        <v>1320</v>
      </c>
      <c r="AP24" s="47">
        <f t="shared" si="17"/>
        <v>1.0385523210070811</v>
      </c>
      <c r="AQ24" s="48">
        <f t="shared" si="18"/>
        <v>0</v>
      </c>
      <c r="AR24" s="32">
        <v>2810</v>
      </c>
      <c r="AS24" s="63">
        <f t="shared" si="19"/>
        <v>41.940298507462686</v>
      </c>
      <c r="AT24" s="41">
        <f t="shared" si="20"/>
        <v>1</v>
      </c>
      <c r="AU24" s="50">
        <f t="shared" si="21"/>
        <v>2</v>
      </c>
      <c r="AV24" s="51">
        <f t="shared" si="22"/>
        <v>17</v>
      </c>
      <c r="AW24" s="52">
        <f t="shared" si="23"/>
        <v>0.94444444444444442</v>
      </c>
      <c r="AX24" s="30" t="s">
        <v>63</v>
      </c>
    </row>
    <row r="25" spans="1:57" s="64" customFormat="1" ht="15.75" x14ac:dyDescent="0.25">
      <c r="A25" s="55">
        <f t="shared" si="24"/>
        <v>20</v>
      </c>
      <c r="B25" s="30" t="s">
        <v>64</v>
      </c>
      <c r="C25" s="31">
        <v>50</v>
      </c>
      <c r="D25" s="32">
        <v>60</v>
      </c>
      <c r="E25" s="56"/>
      <c r="F25" s="34">
        <f t="shared" si="0"/>
        <v>1</v>
      </c>
      <c r="G25" s="35">
        <v>1116</v>
      </c>
      <c r="H25" s="32">
        <v>1106</v>
      </c>
      <c r="I25" s="56"/>
      <c r="J25" s="34">
        <f t="shared" si="1"/>
        <v>1</v>
      </c>
      <c r="K25" s="35">
        <v>39</v>
      </c>
      <c r="L25" s="32">
        <v>39</v>
      </c>
      <c r="M25" s="56"/>
      <c r="N25" s="36">
        <f t="shared" si="2"/>
        <v>1</v>
      </c>
      <c r="O25" s="32">
        <v>1618</v>
      </c>
      <c r="P25" s="32">
        <v>96</v>
      </c>
      <c r="Q25" s="36">
        <f t="shared" si="3"/>
        <v>2</v>
      </c>
      <c r="R25" s="32">
        <v>337</v>
      </c>
      <c r="S25" s="37">
        <f t="shared" si="4"/>
        <v>1</v>
      </c>
      <c r="T25" s="38">
        <v>1398</v>
      </c>
      <c r="U25" s="32">
        <v>1348</v>
      </c>
      <c r="V25" s="57">
        <f t="shared" si="5"/>
        <v>0.96423462088698142</v>
      </c>
      <c r="W25" s="34">
        <f t="shared" si="6"/>
        <v>2</v>
      </c>
      <c r="X25" s="58">
        <f t="shared" si="7"/>
        <v>8</v>
      </c>
      <c r="Y25" s="32">
        <v>93</v>
      </c>
      <c r="Z25" s="41">
        <f t="shared" si="8"/>
        <v>2</v>
      </c>
      <c r="AA25" s="32">
        <v>86</v>
      </c>
      <c r="AB25" s="41">
        <f t="shared" si="9"/>
        <v>2</v>
      </c>
      <c r="AC25" s="32">
        <v>44312</v>
      </c>
      <c r="AD25" s="59">
        <f t="shared" si="10"/>
        <v>3.0819307275003478</v>
      </c>
      <c r="AE25" s="36">
        <f t="shared" si="11"/>
        <v>1</v>
      </c>
      <c r="AF25" s="32">
        <v>18399</v>
      </c>
      <c r="AG25" s="60"/>
      <c r="AH25" s="34">
        <f t="shared" si="12"/>
        <v>1</v>
      </c>
      <c r="AI25" s="32" t="s">
        <v>45</v>
      </c>
      <c r="AJ25" s="41">
        <f t="shared" si="13"/>
        <v>1</v>
      </c>
      <c r="AK25" s="61">
        <f t="shared" si="14"/>
        <v>7</v>
      </c>
      <c r="AL25" s="32">
        <v>5735</v>
      </c>
      <c r="AM25" s="62">
        <f t="shared" si="15"/>
        <v>5.1853526220614832</v>
      </c>
      <c r="AN25" s="46">
        <f t="shared" si="16"/>
        <v>1</v>
      </c>
      <c r="AO25" s="32">
        <v>1371</v>
      </c>
      <c r="AP25" s="47">
        <f t="shared" si="17"/>
        <v>1.2396021699819169</v>
      </c>
      <c r="AQ25" s="48">
        <f t="shared" si="18"/>
        <v>0</v>
      </c>
      <c r="AR25" s="32">
        <v>2735</v>
      </c>
      <c r="AS25" s="63">
        <f t="shared" si="19"/>
        <v>45.583333333333336</v>
      </c>
      <c r="AT25" s="41">
        <f t="shared" si="20"/>
        <v>1</v>
      </c>
      <c r="AU25" s="50">
        <f t="shared" si="21"/>
        <v>2</v>
      </c>
      <c r="AV25" s="51">
        <f t="shared" si="22"/>
        <v>17</v>
      </c>
      <c r="AW25" s="52">
        <f t="shared" si="23"/>
        <v>0.94444444444444442</v>
      </c>
      <c r="AX25" s="30" t="s">
        <v>64</v>
      </c>
    </row>
    <row r="26" spans="1:57" s="64" customFormat="1" ht="15.75" x14ac:dyDescent="0.25">
      <c r="A26" s="55">
        <f t="shared" si="24"/>
        <v>21</v>
      </c>
      <c r="B26" s="30" t="s">
        <v>65</v>
      </c>
      <c r="C26" s="31">
        <v>52</v>
      </c>
      <c r="D26" s="32">
        <v>57</v>
      </c>
      <c r="E26" s="56"/>
      <c r="F26" s="34">
        <f t="shared" si="0"/>
        <v>1</v>
      </c>
      <c r="G26" s="35">
        <v>1265</v>
      </c>
      <c r="H26" s="32">
        <v>1285</v>
      </c>
      <c r="I26" s="56"/>
      <c r="J26" s="34">
        <f t="shared" si="1"/>
        <v>1</v>
      </c>
      <c r="K26" s="35">
        <v>40</v>
      </c>
      <c r="L26" s="32">
        <v>40</v>
      </c>
      <c r="M26" s="56"/>
      <c r="N26" s="36">
        <f t="shared" si="2"/>
        <v>1</v>
      </c>
      <c r="O26" s="32">
        <v>1624</v>
      </c>
      <c r="P26" s="32">
        <v>100</v>
      </c>
      <c r="Q26" s="36">
        <f t="shared" si="3"/>
        <v>2</v>
      </c>
      <c r="R26" s="32">
        <v>176</v>
      </c>
      <c r="S26" s="37">
        <f t="shared" si="4"/>
        <v>1</v>
      </c>
      <c r="T26" s="38">
        <v>1237.6000000000001</v>
      </c>
      <c r="U26" s="32">
        <v>1332</v>
      </c>
      <c r="V26" s="57">
        <f t="shared" si="5"/>
        <v>1.0762766645119586</v>
      </c>
      <c r="W26" s="34">
        <f t="shared" si="6"/>
        <v>2</v>
      </c>
      <c r="X26" s="58">
        <f t="shared" si="7"/>
        <v>8</v>
      </c>
      <c r="Y26" s="32">
        <v>99</v>
      </c>
      <c r="Z26" s="41">
        <f t="shared" si="8"/>
        <v>2</v>
      </c>
      <c r="AA26" s="32">
        <v>97</v>
      </c>
      <c r="AB26" s="41">
        <f t="shared" si="9"/>
        <v>2</v>
      </c>
      <c r="AC26" s="32">
        <v>53127</v>
      </c>
      <c r="AD26" s="59">
        <f t="shared" si="10"/>
        <v>3.1803052978150252</v>
      </c>
      <c r="AE26" s="36">
        <f t="shared" si="11"/>
        <v>1</v>
      </c>
      <c r="AF26" s="32">
        <v>20304</v>
      </c>
      <c r="AG26" s="60"/>
      <c r="AH26" s="34">
        <f t="shared" si="12"/>
        <v>1</v>
      </c>
      <c r="AI26" s="32" t="s">
        <v>45</v>
      </c>
      <c r="AJ26" s="41">
        <f t="shared" si="13"/>
        <v>1</v>
      </c>
      <c r="AK26" s="61">
        <f t="shared" si="14"/>
        <v>7</v>
      </c>
      <c r="AL26" s="32">
        <v>7213</v>
      </c>
      <c r="AM26" s="62">
        <f t="shared" si="15"/>
        <v>5.6132295719844354</v>
      </c>
      <c r="AN26" s="46">
        <f t="shared" si="16"/>
        <v>1</v>
      </c>
      <c r="AO26" s="32">
        <v>3839</v>
      </c>
      <c r="AP26" s="47">
        <f t="shared" si="17"/>
        <v>2.9875486381322958</v>
      </c>
      <c r="AQ26" s="48">
        <f t="shared" si="18"/>
        <v>0</v>
      </c>
      <c r="AR26" s="32">
        <v>1984</v>
      </c>
      <c r="AS26" s="63">
        <f t="shared" si="19"/>
        <v>34.807017543859651</v>
      </c>
      <c r="AT26" s="41">
        <f t="shared" si="20"/>
        <v>1</v>
      </c>
      <c r="AU26" s="50">
        <f t="shared" si="21"/>
        <v>2</v>
      </c>
      <c r="AV26" s="51">
        <f t="shared" si="22"/>
        <v>17</v>
      </c>
      <c r="AW26" s="52">
        <f t="shared" si="23"/>
        <v>0.94444444444444442</v>
      </c>
      <c r="AX26" s="30" t="s">
        <v>65</v>
      </c>
    </row>
    <row r="27" spans="1:57" s="64" customFormat="1" ht="15.75" x14ac:dyDescent="0.25">
      <c r="A27" s="55">
        <f t="shared" si="24"/>
        <v>22</v>
      </c>
      <c r="B27" s="30" t="s">
        <v>66</v>
      </c>
      <c r="C27" s="31">
        <v>65</v>
      </c>
      <c r="D27" s="32">
        <v>77</v>
      </c>
      <c r="E27" s="79"/>
      <c r="F27" s="34">
        <f t="shared" si="0"/>
        <v>1</v>
      </c>
      <c r="G27" s="35">
        <v>1106</v>
      </c>
      <c r="H27" s="32">
        <v>1094</v>
      </c>
      <c r="I27" s="79"/>
      <c r="J27" s="34">
        <f t="shared" si="1"/>
        <v>1</v>
      </c>
      <c r="K27" s="35">
        <v>40</v>
      </c>
      <c r="L27" s="32">
        <v>40</v>
      </c>
      <c r="M27" s="79"/>
      <c r="N27" s="36">
        <f t="shared" si="2"/>
        <v>1</v>
      </c>
      <c r="O27" s="32">
        <v>1093</v>
      </c>
      <c r="P27" s="32">
        <v>96</v>
      </c>
      <c r="Q27" s="36">
        <f t="shared" si="3"/>
        <v>2</v>
      </c>
      <c r="R27" s="32">
        <v>321</v>
      </c>
      <c r="S27" s="37">
        <f t="shared" si="4"/>
        <v>1</v>
      </c>
      <c r="T27" s="38">
        <v>1629.55</v>
      </c>
      <c r="U27" s="32">
        <v>1426</v>
      </c>
      <c r="V27" s="57">
        <f t="shared" si="5"/>
        <v>0.87508821453775587</v>
      </c>
      <c r="W27" s="34">
        <f t="shared" si="6"/>
        <v>2</v>
      </c>
      <c r="X27" s="58">
        <f t="shared" si="7"/>
        <v>8</v>
      </c>
      <c r="Y27" s="32">
        <v>91</v>
      </c>
      <c r="Z27" s="41">
        <f t="shared" si="8"/>
        <v>2</v>
      </c>
      <c r="AA27" s="32">
        <v>76</v>
      </c>
      <c r="AB27" s="41">
        <f t="shared" si="9"/>
        <v>2</v>
      </c>
      <c r="AC27" s="32">
        <v>44528</v>
      </c>
      <c r="AD27" s="59">
        <f t="shared" si="10"/>
        <v>3.1309239206862611</v>
      </c>
      <c r="AE27" s="36">
        <f t="shared" si="11"/>
        <v>1</v>
      </c>
      <c r="AF27" s="32">
        <v>17774</v>
      </c>
      <c r="AG27" s="68"/>
      <c r="AH27" s="34">
        <f t="shared" si="12"/>
        <v>1</v>
      </c>
      <c r="AI27" s="32" t="s">
        <v>45</v>
      </c>
      <c r="AJ27" s="41">
        <f t="shared" si="13"/>
        <v>1</v>
      </c>
      <c r="AK27" s="61">
        <f t="shared" si="14"/>
        <v>7</v>
      </c>
      <c r="AL27" s="32">
        <v>7083</v>
      </c>
      <c r="AM27" s="62">
        <f t="shared" si="15"/>
        <v>6.4744058500914079</v>
      </c>
      <c r="AN27" s="46">
        <f t="shared" si="16"/>
        <v>1</v>
      </c>
      <c r="AO27" s="32">
        <v>522</v>
      </c>
      <c r="AP27" s="47">
        <f t="shared" si="17"/>
        <v>0.47714808043875684</v>
      </c>
      <c r="AQ27" s="48">
        <f t="shared" si="18"/>
        <v>0</v>
      </c>
      <c r="AR27" s="32">
        <v>2586</v>
      </c>
      <c r="AS27" s="63">
        <f t="shared" si="19"/>
        <v>33.584415584415588</v>
      </c>
      <c r="AT27" s="41">
        <f t="shared" si="20"/>
        <v>1</v>
      </c>
      <c r="AU27" s="50">
        <f t="shared" si="21"/>
        <v>2</v>
      </c>
      <c r="AV27" s="51">
        <f t="shared" si="22"/>
        <v>17</v>
      </c>
      <c r="AW27" s="52">
        <f t="shared" si="23"/>
        <v>0.94444444444444442</v>
      </c>
      <c r="AX27" s="30" t="s">
        <v>66</v>
      </c>
    </row>
    <row r="28" spans="1:57" s="64" customFormat="1" ht="15.75" x14ac:dyDescent="0.25">
      <c r="A28" s="55">
        <f t="shared" si="24"/>
        <v>23</v>
      </c>
      <c r="B28" s="30" t="s">
        <v>67</v>
      </c>
      <c r="C28" s="31">
        <v>56</v>
      </c>
      <c r="D28" s="32">
        <v>79</v>
      </c>
      <c r="E28" s="79"/>
      <c r="F28" s="34">
        <f t="shared" si="0"/>
        <v>1</v>
      </c>
      <c r="G28" s="35">
        <v>1505</v>
      </c>
      <c r="H28" s="32">
        <v>1524</v>
      </c>
      <c r="I28" s="79"/>
      <c r="J28" s="34">
        <f t="shared" si="1"/>
        <v>1</v>
      </c>
      <c r="K28" s="35">
        <v>47</v>
      </c>
      <c r="L28" s="32">
        <v>47</v>
      </c>
      <c r="M28" s="79"/>
      <c r="N28" s="36">
        <f t="shared" si="2"/>
        <v>1</v>
      </c>
      <c r="O28" s="32">
        <v>1599</v>
      </c>
      <c r="P28" s="32">
        <v>95</v>
      </c>
      <c r="Q28" s="36">
        <f t="shared" si="3"/>
        <v>2</v>
      </c>
      <c r="R28" s="32">
        <v>833</v>
      </c>
      <c r="S28" s="37">
        <f t="shared" si="4"/>
        <v>1</v>
      </c>
      <c r="T28" s="38">
        <v>1473.36</v>
      </c>
      <c r="U28" s="32">
        <v>1203</v>
      </c>
      <c r="V28" s="57">
        <f t="shared" si="5"/>
        <v>0.81650105880436563</v>
      </c>
      <c r="W28" s="34">
        <f t="shared" si="6"/>
        <v>2</v>
      </c>
      <c r="X28" s="58">
        <f t="shared" si="7"/>
        <v>8</v>
      </c>
      <c r="Y28" s="32">
        <v>93</v>
      </c>
      <c r="Z28" s="41">
        <f t="shared" si="8"/>
        <v>2</v>
      </c>
      <c r="AA28" s="32">
        <v>91</v>
      </c>
      <c r="AB28" s="41">
        <f t="shared" si="9"/>
        <v>2</v>
      </c>
      <c r="AC28" s="32">
        <v>55630</v>
      </c>
      <c r="AD28" s="59">
        <f t="shared" si="10"/>
        <v>2.8078942055320009</v>
      </c>
      <c r="AE28" s="36">
        <f t="shared" si="11"/>
        <v>1</v>
      </c>
      <c r="AF28" s="32">
        <v>26880</v>
      </c>
      <c r="AG28" s="68"/>
      <c r="AH28" s="34">
        <f t="shared" si="12"/>
        <v>1</v>
      </c>
      <c r="AI28" s="32" t="s">
        <v>45</v>
      </c>
      <c r="AJ28" s="41">
        <f t="shared" si="13"/>
        <v>1</v>
      </c>
      <c r="AK28" s="61">
        <f t="shared" si="14"/>
        <v>7</v>
      </c>
      <c r="AL28" s="32">
        <v>5728</v>
      </c>
      <c r="AM28" s="62">
        <f t="shared" si="15"/>
        <v>3.758530183727034</v>
      </c>
      <c r="AN28" s="46">
        <f t="shared" si="16"/>
        <v>0</v>
      </c>
      <c r="AO28" s="32">
        <v>7946</v>
      </c>
      <c r="AP28" s="47">
        <f t="shared" si="17"/>
        <v>5.2139107611548559</v>
      </c>
      <c r="AQ28" s="48">
        <f t="shared" si="18"/>
        <v>1</v>
      </c>
      <c r="AR28" s="32">
        <v>3255</v>
      </c>
      <c r="AS28" s="63">
        <f t="shared" si="19"/>
        <v>41.202531645569621</v>
      </c>
      <c r="AT28" s="41">
        <f t="shared" si="20"/>
        <v>1</v>
      </c>
      <c r="AU28" s="50">
        <f t="shared" si="21"/>
        <v>2</v>
      </c>
      <c r="AV28" s="51">
        <f t="shared" si="22"/>
        <v>17</v>
      </c>
      <c r="AW28" s="52">
        <f t="shared" si="23"/>
        <v>0.94444444444444442</v>
      </c>
      <c r="AX28" s="30" t="s">
        <v>67</v>
      </c>
      <c r="AY28" s="80"/>
      <c r="AZ28" s="80"/>
      <c r="BA28" s="80"/>
      <c r="BB28" s="80"/>
      <c r="BC28" s="80"/>
      <c r="BD28" s="80"/>
      <c r="BE28" s="80"/>
    </row>
    <row r="29" spans="1:57" s="64" customFormat="1" ht="15.75" x14ac:dyDescent="0.25">
      <c r="A29" s="55">
        <f t="shared" si="24"/>
        <v>24</v>
      </c>
      <c r="B29" s="30" t="s">
        <v>68</v>
      </c>
      <c r="C29" s="31">
        <v>55</v>
      </c>
      <c r="D29" s="32">
        <v>71</v>
      </c>
      <c r="E29" s="66"/>
      <c r="F29" s="34">
        <f t="shared" si="0"/>
        <v>1</v>
      </c>
      <c r="G29" s="35">
        <v>1566</v>
      </c>
      <c r="H29" s="32">
        <v>1625</v>
      </c>
      <c r="I29" s="67"/>
      <c r="J29" s="34">
        <f t="shared" si="1"/>
        <v>1</v>
      </c>
      <c r="K29" s="35">
        <v>47</v>
      </c>
      <c r="L29" s="32">
        <v>47</v>
      </c>
      <c r="M29" s="70"/>
      <c r="N29" s="36">
        <f t="shared" si="2"/>
        <v>1</v>
      </c>
      <c r="O29" s="32">
        <v>1676</v>
      </c>
      <c r="P29" s="32">
        <v>98</v>
      </c>
      <c r="Q29" s="36">
        <f t="shared" si="3"/>
        <v>2</v>
      </c>
      <c r="R29" s="32">
        <v>226</v>
      </c>
      <c r="S29" s="37">
        <f t="shared" si="4"/>
        <v>1</v>
      </c>
      <c r="T29" s="71">
        <v>1075.8</v>
      </c>
      <c r="U29" s="32">
        <v>1456</v>
      </c>
      <c r="V29" s="57">
        <f t="shared" si="5"/>
        <v>1.353411414761108</v>
      </c>
      <c r="W29" s="34">
        <f t="shared" si="6"/>
        <v>2</v>
      </c>
      <c r="X29" s="58">
        <f t="shared" si="7"/>
        <v>8</v>
      </c>
      <c r="Y29" s="32">
        <v>92</v>
      </c>
      <c r="Z29" s="41">
        <f t="shared" si="8"/>
        <v>2</v>
      </c>
      <c r="AA29" s="32">
        <v>78</v>
      </c>
      <c r="AB29" s="41">
        <f t="shared" si="9"/>
        <v>2</v>
      </c>
      <c r="AC29" s="32">
        <v>49768</v>
      </c>
      <c r="AD29" s="59">
        <f t="shared" si="10"/>
        <v>2.3558816568047338</v>
      </c>
      <c r="AE29" s="36">
        <f t="shared" si="11"/>
        <v>1</v>
      </c>
      <c r="AF29" s="32">
        <v>27915</v>
      </c>
      <c r="AG29" s="68"/>
      <c r="AH29" s="34">
        <f t="shared" si="12"/>
        <v>1</v>
      </c>
      <c r="AI29" s="32" t="s">
        <v>45</v>
      </c>
      <c r="AJ29" s="41">
        <f t="shared" si="13"/>
        <v>1</v>
      </c>
      <c r="AK29" s="61">
        <f t="shared" si="14"/>
        <v>7</v>
      </c>
      <c r="AL29" s="32">
        <v>7352</v>
      </c>
      <c r="AM29" s="62">
        <f t="shared" si="15"/>
        <v>4.5243076923076924</v>
      </c>
      <c r="AN29" s="46">
        <f t="shared" si="16"/>
        <v>1</v>
      </c>
      <c r="AO29" s="32">
        <v>3727</v>
      </c>
      <c r="AP29" s="47">
        <f t="shared" si="17"/>
        <v>2.2935384615384615</v>
      </c>
      <c r="AQ29" s="48">
        <f t="shared" si="18"/>
        <v>0</v>
      </c>
      <c r="AR29" s="32">
        <v>2916</v>
      </c>
      <c r="AS29" s="63">
        <f t="shared" si="19"/>
        <v>41.070422535211264</v>
      </c>
      <c r="AT29" s="41">
        <f t="shared" si="20"/>
        <v>1</v>
      </c>
      <c r="AU29" s="50">
        <f t="shared" si="21"/>
        <v>2</v>
      </c>
      <c r="AV29" s="51">
        <f t="shared" si="22"/>
        <v>17</v>
      </c>
      <c r="AW29" s="52">
        <f t="shared" si="23"/>
        <v>0.94444444444444442</v>
      </c>
      <c r="AX29" s="30" t="s">
        <v>68</v>
      </c>
    </row>
    <row r="30" spans="1:57" s="64" customFormat="1" ht="15.75" x14ac:dyDescent="0.25">
      <c r="A30" s="55">
        <f t="shared" si="24"/>
        <v>25</v>
      </c>
      <c r="B30" s="30" t="s">
        <v>69</v>
      </c>
      <c r="C30" s="31">
        <v>63</v>
      </c>
      <c r="D30" s="32">
        <v>77</v>
      </c>
      <c r="E30" s="79"/>
      <c r="F30" s="34">
        <f t="shared" si="0"/>
        <v>1</v>
      </c>
      <c r="G30" s="35">
        <v>1564</v>
      </c>
      <c r="H30" s="32">
        <v>1578</v>
      </c>
      <c r="I30" s="79"/>
      <c r="J30" s="34">
        <f t="shared" si="1"/>
        <v>1</v>
      </c>
      <c r="K30" s="35">
        <v>53</v>
      </c>
      <c r="L30" s="32">
        <v>53</v>
      </c>
      <c r="M30" s="79"/>
      <c r="N30" s="36">
        <f t="shared" si="2"/>
        <v>1</v>
      </c>
      <c r="O30" s="32">
        <v>2216</v>
      </c>
      <c r="P30" s="32">
        <v>100</v>
      </c>
      <c r="Q30" s="36">
        <f t="shared" si="3"/>
        <v>2</v>
      </c>
      <c r="R30" s="32">
        <v>205</v>
      </c>
      <c r="S30" s="37">
        <f t="shared" si="4"/>
        <v>1</v>
      </c>
      <c r="T30" s="38">
        <v>1491.84</v>
      </c>
      <c r="U30" s="32">
        <v>1677</v>
      </c>
      <c r="V30" s="57">
        <f t="shared" si="5"/>
        <v>1.1241151866151866</v>
      </c>
      <c r="W30" s="34">
        <f t="shared" si="6"/>
        <v>2</v>
      </c>
      <c r="X30" s="58">
        <f t="shared" si="7"/>
        <v>8</v>
      </c>
      <c r="Y30" s="32">
        <v>96</v>
      </c>
      <c r="Z30" s="41">
        <f t="shared" si="8"/>
        <v>2</v>
      </c>
      <c r="AA30" s="32">
        <v>90</v>
      </c>
      <c r="AB30" s="41">
        <f t="shared" si="9"/>
        <v>2</v>
      </c>
      <c r="AC30" s="32">
        <v>58628</v>
      </c>
      <c r="AD30" s="59">
        <f t="shared" si="10"/>
        <v>2.8579506678365996</v>
      </c>
      <c r="AE30" s="36">
        <f t="shared" si="11"/>
        <v>1</v>
      </c>
      <c r="AF30" s="32">
        <v>26586</v>
      </c>
      <c r="AG30" s="68"/>
      <c r="AH30" s="34">
        <f t="shared" si="12"/>
        <v>1</v>
      </c>
      <c r="AI30" s="32" t="s">
        <v>45</v>
      </c>
      <c r="AJ30" s="41">
        <f t="shared" si="13"/>
        <v>1</v>
      </c>
      <c r="AK30" s="61">
        <f t="shared" si="14"/>
        <v>7</v>
      </c>
      <c r="AL30" s="32">
        <v>11806</v>
      </c>
      <c r="AM30" s="62">
        <f t="shared" si="15"/>
        <v>7.4816223067173642</v>
      </c>
      <c r="AN30" s="46">
        <f t="shared" si="16"/>
        <v>1</v>
      </c>
      <c r="AO30" s="32">
        <v>4011</v>
      </c>
      <c r="AP30" s="47">
        <f t="shared" si="17"/>
        <v>2.541825095057034</v>
      </c>
      <c r="AQ30" s="48">
        <f t="shared" si="18"/>
        <v>0</v>
      </c>
      <c r="AR30" s="32">
        <v>3062</v>
      </c>
      <c r="AS30" s="63">
        <f t="shared" si="19"/>
        <v>39.766233766233768</v>
      </c>
      <c r="AT30" s="41">
        <f t="shared" si="20"/>
        <v>1</v>
      </c>
      <c r="AU30" s="50">
        <f t="shared" si="21"/>
        <v>2</v>
      </c>
      <c r="AV30" s="51">
        <f t="shared" si="22"/>
        <v>17</v>
      </c>
      <c r="AW30" s="52">
        <f t="shared" si="23"/>
        <v>0.94444444444444442</v>
      </c>
      <c r="AX30" s="30" t="s">
        <v>69</v>
      </c>
      <c r="AY30" s="65"/>
      <c r="AZ30" s="65"/>
      <c r="BA30" s="65"/>
      <c r="BB30" s="65"/>
      <c r="BC30" s="65"/>
      <c r="BD30" s="65"/>
      <c r="BE30" s="65"/>
    </row>
    <row r="31" spans="1:57" s="64" customFormat="1" ht="15.75" x14ac:dyDescent="0.25">
      <c r="A31" s="55">
        <f t="shared" si="24"/>
        <v>26</v>
      </c>
      <c r="B31" s="30" t="s">
        <v>70</v>
      </c>
      <c r="C31" s="31">
        <v>53</v>
      </c>
      <c r="D31" s="32">
        <v>64</v>
      </c>
      <c r="E31" s="75"/>
      <c r="F31" s="34">
        <f t="shared" si="0"/>
        <v>1</v>
      </c>
      <c r="G31" s="35">
        <v>1288</v>
      </c>
      <c r="H31" s="32">
        <v>1313</v>
      </c>
      <c r="I31" s="73"/>
      <c r="J31" s="34">
        <f t="shared" si="1"/>
        <v>1</v>
      </c>
      <c r="K31" s="35">
        <v>46</v>
      </c>
      <c r="L31" s="32">
        <v>50</v>
      </c>
      <c r="M31" s="58"/>
      <c r="N31" s="36">
        <f t="shared" si="2"/>
        <v>1</v>
      </c>
      <c r="O31" s="32">
        <v>1868</v>
      </c>
      <c r="P31" s="32">
        <v>98</v>
      </c>
      <c r="Q31" s="36">
        <f t="shared" si="3"/>
        <v>2</v>
      </c>
      <c r="R31" s="32">
        <v>232</v>
      </c>
      <c r="S31" s="37">
        <f t="shared" si="4"/>
        <v>1</v>
      </c>
      <c r="T31" s="38">
        <v>1632.9299999999998</v>
      </c>
      <c r="U31" s="32">
        <v>1452</v>
      </c>
      <c r="V31" s="57">
        <f t="shared" si="5"/>
        <v>0.88919916959085821</v>
      </c>
      <c r="W31" s="34">
        <f t="shared" si="6"/>
        <v>2</v>
      </c>
      <c r="X31" s="58">
        <f t="shared" si="7"/>
        <v>8</v>
      </c>
      <c r="Y31" s="32">
        <v>95</v>
      </c>
      <c r="Z31" s="41">
        <f t="shared" si="8"/>
        <v>2</v>
      </c>
      <c r="AA31" s="32">
        <v>90</v>
      </c>
      <c r="AB31" s="41">
        <f t="shared" si="9"/>
        <v>2</v>
      </c>
      <c r="AC31" s="32">
        <v>38221</v>
      </c>
      <c r="AD31" s="59">
        <f t="shared" si="10"/>
        <v>2.2392055773624699</v>
      </c>
      <c r="AE31" s="36">
        <f t="shared" si="11"/>
        <v>1</v>
      </c>
      <c r="AF31" s="32">
        <v>21093</v>
      </c>
      <c r="AG31" s="60"/>
      <c r="AH31" s="34">
        <f t="shared" si="12"/>
        <v>1</v>
      </c>
      <c r="AI31" s="32" t="s">
        <v>45</v>
      </c>
      <c r="AJ31" s="41">
        <f t="shared" si="13"/>
        <v>1</v>
      </c>
      <c r="AK31" s="61">
        <f t="shared" si="14"/>
        <v>7</v>
      </c>
      <c r="AL31" s="32">
        <v>12365</v>
      </c>
      <c r="AM31" s="62">
        <f t="shared" si="15"/>
        <v>9.4173648134044168</v>
      </c>
      <c r="AN31" s="46">
        <f t="shared" si="16"/>
        <v>1</v>
      </c>
      <c r="AO31" s="32">
        <v>3431</v>
      </c>
      <c r="AP31" s="47">
        <f t="shared" si="17"/>
        <v>2.6130997715156132</v>
      </c>
      <c r="AQ31" s="48">
        <f t="shared" si="18"/>
        <v>0</v>
      </c>
      <c r="AR31" s="32">
        <v>2466</v>
      </c>
      <c r="AS31" s="63">
        <f t="shared" si="19"/>
        <v>38.53125</v>
      </c>
      <c r="AT31" s="41">
        <f t="shared" si="20"/>
        <v>1</v>
      </c>
      <c r="AU31" s="50">
        <f t="shared" si="21"/>
        <v>2</v>
      </c>
      <c r="AV31" s="51">
        <f t="shared" si="22"/>
        <v>17</v>
      </c>
      <c r="AW31" s="52">
        <f t="shared" si="23"/>
        <v>0.94444444444444442</v>
      </c>
      <c r="AX31" s="30" t="s">
        <v>70</v>
      </c>
      <c r="AY31" s="65"/>
      <c r="AZ31" s="65"/>
      <c r="BA31" s="65"/>
      <c r="BB31" s="65"/>
      <c r="BC31" s="65"/>
      <c r="BD31" s="65"/>
      <c r="BE31" s="65"/>
    </row>
    <row r="32" spans="1:57" s="64" customFormat="1" ht="15.75" x14ac:dyDescent="0.25">
      <c r="A32" s="55">
        <f t="shared" si="24"/>
        <v>27</v>
      </c>
      <c r="B32" s="30" t="s">
        <v>71</v>
      </c>
      <c r="C32" s="31">
        <v>56</v>
      </c>
      <c r="D32" s="32">
        <v>65</v>
      </c>
      <c r="E32" s="75"/>
      <c r="F32" s="34">
        <f t="shared" si="0"/>
        <v>1</v>
      </c>
      <c r="G32" s="35">
        <v>1247</v>
      </c>
      <c r="H32" s="32">
        <v>1243</v>
      </c>
      <c r="I32" s="73"/>
      <c r="J32" s="34">
        <f t="shared" si="1"/>
        <v>1</v>
      </c>
      <c r="K32" s="35">
        <v>42</v>
      </c>
      <c r="L32" s="32">
        <v>42</v>
      </c>
      <c r="M32" s="58"/>
      <c r="N32" s="36">
        <f t="shared" si="2"/>
        <v>1</v>
      </c>
      <c r="O32" s="32">
        <v>1769</v>
      </c>
      <c r="P32" s="32">
        <v>99</v>
      </c>
      <c r="Q32" s="36">
        <f t="shared" si="3"/>
        <v>2</v>
      </c>
      <c r="R32" s="32">
        <v>341</v>
      </c>
      <c r="S32" s="37">
        <f t="shared" si="4"/>
        <v>1</v>
      </c>
      <c r="T32" s="74">
        <v>1622.88</v>
      </c>
      <c r="U32" s="32">
        <v>1363</v>
      </c>
      <c r="V32" s="57">
        <f t="shared" si="5"/>
        <v>0.83986493147983821</v>
      </c>
      <c r="W32" s="34">
        <f t="shared" si="6"/>
        <v>2</v>
      </c>
      <c r="X32" s="58">
        <f t="shared" si="7"/>
        <v>8</v>
      </c>
      <c r="Y32" s="32">
        <v>91</v>
      </c>
      <c r="Z32" s="41">
        <f t="shared" si="8"/>
        <v>2</v>
      </c>
      <c r="AA32" s="32">
        <v>88</v>
      </c>
      <c r="AB32" s="41">
        <f t="shared" si="9"/>
        <v>2</v>
      </c>
      <c r="AC32" s="32">
        <v>44134</v>
      </c>
      <c r="AD32" s="59">
        <f t="shared" si="10"/>
        <v>2.7312333684015098</v>
      </c>
      <c r="AE32" s="36">
        <f t="shared" si="11"/>
        <v>1</v>
      </c>
      <c r="AF32" s="32">
        <v>14834</v>
      </c>
      <c r="AG32" s="60"/>
      <c r="AH32" s="34">
        <f t="shared" si="12"/>
        <v>1</v>
      </c>
      <c r="AI32" s="32" t="s">
        <v>45</v>
      </c>
      <c r="AJ32" s="41">
        <f t="shared" si="13"/>
        <v>1</v>
      </c>
      <c r="AK32" s="61">
        <f t="shared" si="14"/>
        <v>7</v>
      </c>
      <c r="AL32" s="32">
        <v>6163</v>
      </c>
      <c r="AM32" s="62">
        <f t="shared" si="15"/>
        <v>4.9581657280772324</v>
      </c>
      <c r="AN32" s="46">
        <f t="shared" si="16"/>
        <v>1</v>
      </c>
      <c r="AO32" s="32">
        <v>3929</v>
      </c>
      <c r="AP32" s="47">
        <f t="shared" si="17"/>
        <v>3.1609010458567979</v>
      </c>
      <c r="AQ32" s="48">
        <f t="shared" si="18"/>
        <v>0</v>
      </c>
      <c r="AR32" s="32">
        <v>2007</v>
      </c>
      <c r="AS32" s="63">
        <f t="shared" si="19"/>
        <v>30.876923076923077</v>
      </c>
      <c r="AT32" s="41">
        <f t="shared" si="20"/>
        <v>1</v>
      </c>
      <c r="AU32" s="50">
        <f t="shared" si="21"/>
        <v>2</v>
      </c>
      <c r="AV32" s="51">
        <f t="shared" si="22"/>
        <v>17</v>
      </c>
      <c r="AW32" s="52">
        <f t="shared" si="23"/>
        <v>0.94444444444444442</v>
      </c>
      <c r="AX32" s="30" t="s">
        <v>71</v>
      </c>
    </row>
    <row r="33" spans="1:57" s="64" customFormat="1" ht="15.75" x14ac:dyDescent="0.25">
      <c r="A33" s="55">
        <f t="shared" si="24"/>
        <v>28</v>
      </c>
      <c r="B33" s="30" t="s">
        <v>72</v>
      </c>
      <c r="C33" s="31">
        <v>38</v>
      </c>
      <c r="D33" s="32">
        <v>44</v>
      </c>
      <c r="E33" s="75"/>
      <c r="F33" s="34">
        <f t="shared" si="0"/>
        <v>1</v>
      </c>
      <c r="G33" s="35">
        <v>806</v>
      </c>
      <c r="H33" s="32">
        <v>807</v>
      </c>
      <c r="I33" s="73"/>
      <c r="J33" s="34">
        <f t="shared" si="1"/>
        <v>1</v>
      </c>
      <c r="K33" s="35">
        <v>28</v>
      </c>
      <c r="L33" s="32">
        <v>28</v>
      </c>
      <c r="M33" s="58"/>
      <c r="N33" s="36">
        <f t="shared" si="2"/>
        <v>1</v>
      </c>
      <c r="O33" s="32">
        <v>1321</v>
      </c>
      <c r="P33" s="32">
        <v>100</v>
      </c>
      <c r="Q33" s="36">
        <f t="shared" si="3"/>
        <v>2</v>
      </c>
      <c r="R33" s="32">
        <v>376</v>
      </c>
      <c r="S33" s="37">
        <f t="shared" si="4"/>
        <v>1</v>
      </c>
      <c r="T33" s="38">
        <v>901.74</v>
      </c>
      <c r="U33" s="32">
        <v>876</v>
      </c>
      <c r="V33" s="57">
        <f t="shared" si="5"/>
        <v>0.9714551866391643</v>
      </c>
      <c r="W33" s="34">
        <f t="shared" si="6"/>
        <v>2</v>
      </c>
      <c r="X33" s="58">
        <f t="shared" si="7"/>
        <v>8</v>
      </c>
      <c r="Y33" s="32">
        <v>97</v>
      </c>
      <c r="Z33" s="41">
        <f t="shared" si="8"/>
        <v>2</v>
      </c>
      <c r="AA33" s="32">
        <v>95</v>
      </c>
      <c r="AB33" s="41">
        <f t="shared" si="9"/>
        <v>2</v>
      </c>
      <c r="AC33" s="32">
        <v>34762</v>
      </c>
      <c r="AD33" s="59">
        <f t="shared" si="10"/>
        <v>3.3135068153655514</v>
      </c>
      <c r="AE33" s="36">
        <f t="shared" si="11"/>
        <v>1</v>
      </c>
      <c r="AF33" s="32">
        <v>12422</v>
      </c>
      <c r="AG33" s="60"/>
      <c r="AH33" s="34">
        <f t="shared" si="12"/>
        <v>1</v>
      </c>
      <c r="AI33" s="32" t="s">
        <v>45</v>
      </c>
      <c r="AJ33" s="41">
        <f t="shared" si="13"/>
        <v>1</v>
      </c>
      <c r="AK33" s="61">
        <f t="shared" si="14"/>
        <v>7</v>
      </c>
      <c r="AL33" s="32">
        <v>5683</v>
      </c>
      <c r="AM33" s="62">
        <f t="shared" si="15"/>
        <v>7.0421313506815366</v>
      </c>
      <c r="AN33" s="46">
        <f t="shared" si="16"/>
        <v>1</v>
      </c>
      <c r="AO33" s="32">
        <v>1184</v>
      </c>
      <c r="AP33" s="47">
        <f t="shared" si="17"/>
        <v>1.4671623296158611</v>
      </c>
      <c r="AQ33" s="48">
        <f t="shared" si="18"/>
        <v>0</v>
      </c>
      <c r="AR33" s="32">
        <v>2204</v>
      </c>
      <c r="AS33" s="63">
        <f t="shared" si="19"/>
        <v>50.090909090909093</v>
      </c>
      <c r="AT33" s="41">
        <f t="shared" si="20"/>
        <v>1</v>
      </c>
      <c r="AU33" s="50">
        <f t="shared" si="21"/>
        <v>2</v>
      </c>
      <c r="AV33" s="51">
        <f t="shared" si="22"/>
        <v>17</v>
      </c>
      <c r="AW33" s="52">
        <f t="shared" si="23"/>
        <v>0.94444444444444442</v>
      </c>
      <c r="AX33" s="30" t="s">
        <v>72</v>
      </c>
    </row>
    <row r="34" spans="1:57" s="64" customFormat="1" ht="15.75" x14ac:dyDescent="0.25">
      <c r="A34" s="55">
        <f t="shared" si="24"/>
        <v>29</v>
      </c>
      <c r="B34" s="30" t="s">
        <v>73</v>
      </c>
      <c r="C34" s="31">
        <v>53</v>
      </c>
      <c r="D34" s="32">
        <v>59</v>
      </c>
      <c r="E34" s="66"/>
      <c r="F34" s="34">
        <f t="shared" si="0"/>
        <v>1</v>
      </c>
      <c r="G34" s="35">
        <v>1151</v>
      </c>
      <c r="H34" s="32">
        <v>1156</v>
      </c>
      <c r="I34" s="67"/>
      <c r="J34" s="34">
        <f t="shared" si="1"/>
        <v>1</v>
      </c>
      <c r="K34" s="35">
        <v>42</v>
      </c>
      <c r="L34" s="32">
        <v>42</v>
      </c>
      <c r="M34" s="58"/>
      <c r="N34" s="36">
        <f t="shared" si="2"/>
        <v>1</v>
      </c>
      <c r="O34" s="32">
        <v>1125</v>
      </c>
      <c r="P34" s="32">
        <v>100</v>
      </c>
      <c r="Q34" s="36">
        <f t="shared" si="3"/>
        <v>2</v>
      </c>
      <c r="R34" s="32">
        <v>195</v>
      </c>
      <c r="S34" s="37">
        <f t="shared" si="4"/>
        <v>1</v>
      </c>
      <c r="T34" s="71">
        <v>1282.5999999999999</v>
      </c>
      <c r="U34" s="32">
        <v>1074</v>
      </c>
      <c r="V34" s="57">
        <f t="shared" si="5"/>
        <v>0.83736160923124914</v>
      </c>
      <c r="W34" s="34">
        <f t="shared" si="6"/>
        <v>2</v>
      </c>
      <c r="X34" s="58">
        <f t="shared" si="7"/>
        <v>8</v>
      </c>
      <c r="Y34" s="32">
        <v>97</v>
      </c>
      <c r="Z34" s="41">
        <f t="shared" si="8"/>
        <v>2</v>
      </c>
      <c r="AA34" s="32">
        <v>96</v>
      </c>
      <c r="AB34" s="41">
        <f t="shared" si="9"/>
        <v>2</v>
      </c>
      <c r="AC34" s="32">
        <v>49133</v>
      </c>
      <c r="AD34" s="59">
        <f t="shared" si="10"/>
        <v>3.2694303965930263</v>
      </c>
      <c r="AE34" s="36">
        <f t="shared" si="11"/>
        <v>1</v>
      </c>
      <c r="AF34" s="32">
        <v>14983</v>
      </c>
      <c r="AG34" s="68"/>
      <c r="AH34" s="34">
        <f t="shared" si="12"/>
        <v>1</v>
      </c>
      <c r="AI34" s="32" t="s">
        <v>45</v>
      </c>
      <c r="AJ34" s="41">
        <f t="shared" si="13"/>
        <v>1</v>
      </c>
      <c r="AK34" s="61">
        <f t="shared" si="14"/>
        <v>7</v>
      </c>
      <c r="AL34" s="32">
        <v>5860</v>
      </c>
      <c r="AM34" s="62">
        <f t="shared" si="15"/>
        <v>5.0692041522491351</v>
      </c>
      <c r="AN34" s="46">
        <f t="shared" si="16"/>
        <v>1</v>
      </c>
      <c r="AO34" s="32">
        <v>1992</v>
      </c>
      <c r="AP34" s="47">
        <f t="shared" si="17"/>
        <v>1.7231833910034602</v>
      </c>
      <c r="AQ34" s="48">
        <f t="shared" si="18"/>
        <v>0</v>
      </c>
      <c r="AR34" s="32">
        <v>1980</v>
      </c>
      <c r="AS34" s="63">
        <f t="shared" si="19"/>
        <v>33.559322033898304</v>
      </c>
      <c r="AT34" s="41">
        <f t="shared" si="20"/>
        <v>1</v>
      </c>
      <c r="AU34" s="50">
        <f t="shared" si="21"/>
        <v>2</v>
      </c>
      <c r="AV34" s="51">
        <f t="shared" si="22"/>
        <v>17</v>
      </c>
      <c r="AW34" s="52">
        <f t="shared" si="23"/>
        <v>0.94444444444444442</v>
      </c>
      <c r="AX34" s="30" t="s">
        <v>73</v>
      </c>
    </row>
    <row r="35" spans="1:57" s="64" customFormat="1" ht="15.75" x14ac:dyDescent="0.25">
      <c r="A35" s="55">
        <f t="shared" si="24"/>
        <v>30</v>
      </c>
      <c r="B35" s="30" t="s">
        <v>74</v>
      </c>
      <c r="C35" s="31">
        <v>121</v>
      </c>
      <c r="D35" s="32">
        <v>145</v>
      </c>
      <c r="E35" s="75"/>
      <c r="F35" s="34">
        <f t="shared" si="0"/>
        <v>1</v>
      </c>
      <c r="G35" s="35">
        <v>3485</v>
      </c>
      <c r="H35" s="32">
        <v>3475</v>
      </c>
      <c r="I35" s="73"/>
      <c r="J35" s="34">
        <f t="shared" si="1"/>
        <v>1</v>
      </c>
      <c r="K35" s="35">
        <v>104</v>
      </c>
      <c r="L35" s="32">
        <v>104</v>
      </c>
      <c r="M35" s="58"/>
      <c r="N35" s="36">
        <f t="shared" si="2"/>
        <v>1</v>
      </c>
      <c r="O35" s="32">
        <v>5450</v>
      </c>
      <c r="P35" s="32">
        <v>100</v>
      </c>
      <c r="Q35" s="36">
        <f t="shared" si="3"/>
        <v>2</v>
      </c>
      <c r="R35" s="32">
        <v>1494</v>
      </c>
      <c r="S35" s="37">
        <f t="shared" si="4"/>
        <v>1</v>
      </c>
      <c r="T35" s="74">
        <v>2911.2599999999998</v>
      </c>
      <c r="U35" s="32">
        <v>2473</v>
      </c>
      <c r="V35" s="57">
        <f t="shared" si="5"/>
        <v>0.84946037111079054</v>
      </c>
      <c r="W35" s="34">
        <f t="shared" si="6"/>
        <v>2</v>
      </c>
      <c r="X35" s="58">
        <f t="shared" si="7"/>
        <v>8</v>
      </c>
      <c r="Y35" s="32">
        <v>90</v>
      </c>
      <c r="Z35" s="41">
        <f t="shared" si="8"/>
        <v>2</v>
      </c>
      <c r="AA35" s="32">
        <v>78</v>
      </c>
      <c r="AB35" s="41">
        <f t="shared" si="9"/>
        <v>2</v>
      </c>
      <c r="AC35" s="32">
        <v>100654</v>
      </c>
      <c r="AD35" s="59">
        <f t="shared" si="10"/>
        <v>2.2280907581627005</v>
      </c>
      <c r="AE35" s="36">
        <f t="shared" si="11"/>
        <v>1</v>
      </c>
      <c r="AF35" s="32">
        <v>44436</v>
      </c>
      <c r="AG35" s="60"/>
      <c r="AH35" s="34">
        <f t="shared" si="12"/>
        <v>1</v>
      </c>
      <c r="AI35" s="32" t="s">
        <v>45</v>
      </c>
      <c r="AJ35" s="41">
        <f t="shared" si="13"/>
        <v>1</v>
      </c>
      <c r="AK35" s="61">
        <f t="shared" si="14"/>
        <v>7</v>
      </c>
      <c r="AL35" s="32">
        <v>25351</v>
      </c>
      <c r="AM35" s="62">
        <f t="shared" si="15"/>
        <v>7.2952517985611509</v>
      </c>
      <c r="AN35" s="46">
        <f t="shared" si="16"/>
        <v>1</v>
      </c>
      <c r="AO35" s="32">
        <v>8430</v>
      </c>
      <c r="AP35" s="47">
        <f t="shared" si="17"/>
        <v>2.4258992805755395</v>
      </c>
      <c r="AQ35" s="48">
        <f t="shared" si="18"/>
        <v>0</v>
      </c>
      <c r="AR35" s="32">
        <v>4603</v>
      </c>
      <c r="AS35" s="63">
        <f t="shared" si="19"/>
        <v>31.744827586206895</v>
      </c>
      <c r="AT35" s="41">
        <f t="shared" si="20"/>
        <v>1</v>
      </c>
      <c r="AU35" s="50">
        <f t="shared" si="21"/>
        <v>2</v>
      </c>
      <c r="AV35" s="51">
        <f t="shared" si="22"/>
        <v>17</v>
      </c>
      <c r="AW35" s="52">
        <f t="shared" si="23"/>
        <v>0.94444444444444442</v>
      </c>
      <c r="AX35" s="30" t="s">
        <v>74</v>
      </c>
    </row>
    <row r="36" spans="1:57" s="64" customFormat="1" ht="15.75" x14ac:dyDescent="0.25">
      <c r="A36" s="55">
        <f t="shared" si="24"/>
        <v>31</v>
      </c>
      <c r="B36" s="30" t="s">
        <v>75</v>
      </c>
      <c r="C36" s="31">
        <v>67</v>
      </c>
      <c r="D36" s="32">
        <v>80</v>
      </c>
      <c r="E36" s="76"/>
      <c r="F36" s="34">
        <f t="shared" si="0"/>
        <v>1</v>
      </c>
      <c r="G36" s="35">
        <v>1611</v>
      </c>
      <c r="H36" s="32">
        <v>1618</v>
      </c>
      <c r="I36" s="76"/>
      <c r="J36" s="34">
        <f t="shared" si="1"/>
        <v>1</v>
      </c>
      <c r="K36" s="35">
        <v>54</v>
      </c>
      <c r="L36" s="32">
        <v>54</v>
      </c>
      <c r="M36" s="58"/>
      <c r="N36" s="36">
        <f t="shared" si="2"/>
        <v>1</v>
      </c>
      <c r="O36" s="32">
        <v>2463</v>
      </c>
      <c r="P36" s="32">
        <v>95</v>
      </c>
      <c r="Q36" s="36">
        <f t="shared" si="3"/>
        <v>2</v>
      </c>
      <c r="R36" s="32">
        <v>273</v>
      </c>
      <c r="S36" s="37">
        <f t="shared" si="4"/>
        <v>1</v>
      </c>
      <c r="T36" s="71">
        <v>1509.51</v>
      </c>
      <c r="U36" s="32">
        <v>1737</v>
      </c>
      <c r="V36" s="57">
        <f t="shared" si="5"/>
        <v>1.150704533259137</v>
      </c>
      <c r="W36" s="34">
        <f t="shared" si="6"/>
        <v>2</v>
      </c>
      <c r="X36" s="58">
        <f t="shared" si="7"/>
        <v>8</v>
      </c>
      <c r="Y36" s="32">
        <v>88</v>
      </c>
      <c r="Z36" s="41">
        <f t="shared" si="8"/>
        <v>1</v>
      </c>
      <c r="AA36" s="32">
        <v>80</v>
      </c>
      <c r="AB36" s="41">
        <f t="shared" si="9"/>
        <v>2</v>
      </c>
      <c r="AC36" s="32">
        <v>56621</v>
      </c>
      <c r="AD36" s="59">
        <f t="shared" si="10"/>
        <v>2.691879813635067</v>
      </c>
      <c r="AE36" s="36">
        <f t="shared" si="11"/>
        <v>1</v>
      </c>
      <c r="AF36" s="32">
        <v>29915</v>
      </c>
      <c r="AG36" s="68"/>
      <c r="AH36" s="34">
        <f t="shared" si="12"/>
        <v>1</v>
      </c>
      <c r="AI36" s="32" t="s">
        <v>45</v>
      </c>
      <c r="AJ36" s="41">
        <f t="shared" si="13"/>
        <v>1</v>
      </c>
      <c r="AK36" s="61">
        <f t="shared" si="14"/>
        <v>6</v>
      </c>
      <c r="AL36" s="32">
        <v>9926</v>
      </c>
      <c r="AM36" s="62">
        <f t="shared" si="15"/>
        <v>6.1347342398022251</v>
      </c>
      <c r="AN36" s="46">
        <f t="shared" si="16"/>
        <v>1</v>
      </c>
      <c r="AO36" s="32">
        <v>17864</v>
      </c>
      <c r="AP36" s="47">
        <f t="shared" si="17"/>
        <v>11.040791100123609</v>
      </c>
      <c r="AQ36" s="48">
        <f t="shared" si="18"/>
        <v>1</v>
      </c>
      <c r="AR36" s="32">
        <v>2612</v>
      </c>
      <c r="AS36" s="63">
        <f t="shared" si="19"/>
        <v>32.65</v>
      </c>
      <c r="AT36" s="41">
        <f t="shared" si="20"/>
        <v>1</v>
      </c>
      <c r="AU36" s="50">
        <f t="shared" si="21"/>
        <v>3</v>
      </c>
      <c r="AV36" s="51">
        <f t="shared" si="22"/>
        <v>17</v>
      </c>
      <c r="AW36" s="52">
        <f t="shared" si="23"/>
        <v>0.94444444444444442</v>
      </c>
      <c r="AX36" s="30" t="s">
        <v>75</v>
      </c>
      <c r="AY36" s="65"/>
      <c r="AZ36" s="65"/>
      <c r="BA36" s="65"/>
      <c r="BB36" s="65"/>
      <c r="BC36" s="65"/>
      <c r="BD36" s="65"/>
      <c r="BE36" s="65"/>
    </row>
    <row r="37" spans="1:57" s="64" customFormat="1" ht="15.75" x14ac:dyDescent="0.25">
      <c r="A37" s="55">
        <f t="shared" si="24"/>
        <v>32</v>
      </c>
      <c r="B37" s="30" t="s">
        <v>76</v>
      </c>
      <c r="C37" s="31">
        <v>83</v>
      </c>
      <c r="D37" s="32">
        <v>106</v>
      </c>
      <c r="E37" s="76"/>
      <c r="F37" s="34">
        <f t="shared" si="0"/>
        <v>1</v>
      </c>
      <c r="G37" s="35">
        <v>2091</v>
      </c>
      <c r="H37" s="32">
        <v>2080</v>
      </c>
      <c r="I37" s="76"/>
      <c r="J37" s="34">
        <f t="shared" si="1"/>
        <v>1</v>
      </c>
      <c r="K37" s="35">
        <v>65</v>
      </c>
      <c r="L37" s="32">
        <v>65</v>
      </c>
      <c r="M37" s="58"/>
      <c r="N37" s="36">
        <f t="shared" si="2"/>
        <v>1</v>
      </c>
      <c r="O37" s="32">
        <v>3148</v>
      </c>
      <c r="P37" s="32">
        <v>100</v>
      </c>
      <c r="Q37" s="36">
        <f t="shared" si="3"/>
        <v>2</v>
      </c>
      <c r="R37" s="32">
        <v>310</v>
      </c>
      <c r="S37" s="37">
        <f t="shared" si="4"/>
        <v>1</v>
      </c>
      <c r="T37" s="71">
        <v>2066.6999999999998</v>
      </c>
      <c r="U37" s="32">
        <v>2075</v>
      </c>
      <c r="V37" s="81">
        <f t="shared" si="5"/>
        <v>1.0040160642570282</v>
      </c>
      <c r="W37" s="34">
        <f t="shared" si="6"/>
        <v>2</v>
      </c>
      <c r="X37" s="82">
        <f t="shared" si="7"/>
        <v>8</v>
      </c>
      <c r="Y37" s="32">
        <v>100</v>
      </c>
      <c r="Z37" s="41">
        <f t="shared" si="8"/>
        <v>2</v>
      </c>
      <c r="AA37" s="32">
        <v>95</v>
      </c>
      <c r="AB37" s="41">
        <f t="shared" si="9"/>
        <v>2</v>
      </c>
      <c r="AC37" s="32">
        <v>65861</v>
      </c>
      <c r="AD37" s="59">
        <f t="shared" si="10"/>
        <v>2.4356878698224853</v>
      </c>
      <c r="AE37" s="36">
        <f t="shared" si="11"/>
        <v>1</v>
      </c>
      <c r="AF37" s="32">
        <v>35865</v>
      </c>
      <c r="AG37" s="68"/>
      <c r="AH37" s="34">
        <f t="shared" si="12"/>
        <v>1</v>
      </c>
      <c r="AI37" s="32" t="s">
        <v>45</v>
      </c>
      <c r="AJ37" s="41">
        <f t="shared" si="13"/>
        <v>1</v>
      </c>
      <c r="AK37" s="61">
        <f t="shared" si="14"/>
        <v>7</v>
      </c>
      <c r="AL37" s="32">
        <v>10772</v>
      </c>
      <c r="AM37" s="62">
        <f t="shared" si="15"/>
        <v>5.1788461538461537</v>
      </c>
      <c r="AN37" s="46">
        <f t="shared" si="16"/>
        <v>1</v>
      </c>
      <c r="AO37" s="32">
        <v>16202</v>
      </c>
      <c r="AP37" s="47">
        <f t="shared" si="17"/>
        <v>7.789423076923077</v>
      </c>
      <c r="AQ37" s="48">
        <f t="shared" si="18"/>
        <v>1</v>
      </c>
      <c r="AR37" s="32">
        <v>2902</v>
      </c>
      <c r="AS37" s="63">
        <f t="shared" si="19"/>
        <v>27.377358490566039</v>
      </c>
      <c r="AT37" s="41">
        <f t="shared" si="20"/>
        <v>0</v>
      </c>
      <c r="AU37" s="50">
        <f t="shared" si="21"/>
        <v>2</v>
      </c>
      <c r="AV37" s="51">
        <f t="shared" si="22"/>
        <v>17</v>
      </c>
      <c r="AW37" s="52">
        <f t="shared" si="23"/>
        <v>0.94444444444444442</v>
      </c>
      <c r="AX37" s="30" t="s">
        <v>76</v>
      </c>
      <c r="AY37" s="65"/>
      <c r="AZ37" s="65"/>
      <c r="BA37" s="65"/>
      <c r="BB37" s="65"/>
      <c r="BC37" s="65"/>
      <c r="BD37" s="65"/>
      <c r="BE37" s="65"/>
    </row>
    <row r="38" spans="1:57" s="64" customFormat="1" ht="15.75" x14ac:dyDescent="0.25">
      <c r="A38" s="55">
        <f t="shared" si="24"/>
        <v>33</v>
      </c>
      <c r="B38" s="30" t="s">
        <v>77</v>
      </c>
      <c r="C38" s="31">
        <v>59</v>
      </c>
      <c r="D38" s="32">
        <v>73</v>
      </c>
      <c r="E38" s="75"/>
      <c r="F38" s="34">
        <f t="shared" si="0"/>
        <v>1</v>
      </c>
      <c r="G38" s="35">
        <v>1169</v>
      </c>
      <c r="H38" s="32">
        <v>1174</v>
      </c>
      <c r="I38" s="73"/>
      <c r="J38" s="34">
        <f t="shared" si="1"/>
        <v>1</v>
      </c>
      <c r="K38" s="35">
        <v>42</v>
      </c>
      <c r="L38" s="32">
        <v>42</v>
      </c>
      <c r="M38" s="58"/>
      <c r="N38" s="36">
        <f t="shared" si="2"/>
        <v>1</v>
      </c>
      <c r="O38" s="32">
        <v>1372</v>
      </c>
      <c r="P38" s="32">
        <v>100</v>
      </c>
      <c r="Q38" s="36">
        <f t="shared" si="3"/>
        <v>2</v>
      </c>
      <c r="R38" s="32">
        <v>417</v>
      </c>
      <c r="S38" s="37">
        <f t="shared" si="4"/>
        <v>1</v>
      </c>
      <c r="T38" s="38">
        <v>1562.9099999999999</v>
      </c>
      <c r="U38" s="32">
        <v>1446</v>
      </c>
      <c r="V38" s="57">
        <f t="shared" si="5"/>
        <v>0.92519722824730799</v>
      </c>
      <c r="W38" s="34">
        <f t="shared" si="6"/>
        <v>2</v>
      </c>
      <c r="X38" s="58">
        <f t="shared" si="7"/>
        <v>8</v>
      </c>
      <c r="Y38" s="32">
        <v>96</v>
      </c>
      <c r="Z38" s="41">
        <f t="shared" si="8"/>
        <v>2</v>
      </c>
      <c r="AA38" s="32">
        <v>84</v>
      </c>
      <c r="AB38" s="41">
        <f t="shared" si="9"/>
        <v>2</v>
      </c>
      <c r="AC38" s="32">
        <v>52309</v>
      </c>
      <c r="AD38" s="59">
        <f t="shared" si="10"/>
        <v>3.4274013890708948</v>
      </c>
      <c r="AE38" s="36">
        <f t="shared" si="11"/>
        <v>1</v>
      </c>
      <c r="AF38" s="32">
        <v>21116</v>
      </c>
      <c r="AG38" s="60"/>
      <c r="AH38" s="34">
        <f t="shared" si="12"/>
        <v>1</v>
      </c>
      <c r="AI38" s="32" t="s">
        <v>45</v>
      </c>
      <c r="AJ38" s="41">
        <f t="shared" si="13"/>
        <v>1</v>
      </c>
      <c r="AK38" s="61">
        <f t="shared" si="14"/>
        <v>7</v>
      </c>
      <c r="AL38" s="32">
        <v>15210</v>
      </c>
      <c r="AM38" s="62">
        <f t="shared" si="15"/>
        <v>12.955706984667803</v>
      </c>
      <c r="AN38" s="46">
        <f t="shared" si="16"/>
        <v>1</v>
      </c>
      <c r="AO38" s="32">
        <v>626</v>
      </c>
      <c r="AP38" s="47">
        <f t="shared" si="17"/>
        <v>0.53321976149914818</v>
      </c>
      <c r="AQ38" s="48">
        <f t="shared" si="18"/>
        <v>0</v>
      </c>
      <c r="AR38" s="32">
        <v>2079</v>
      </c>
      <c r="AS38" s="63">
        <f t="shared" si="19"/>
        <v>28.479452054794521</v>
      </c>
      <c r="AT38" s="41">
        <f t="shared" si="20"/>
        <v>0</v>
      </c>
      <c r="AU38" s="50">
        <f t="shared" si="21"/>
        <v>1</v>
      </c>
      <c r="AV38" s="51">
        <f t="shared" si="22"/>
        <v>16</v>
      </c>
      <c r="AW38" s="52">
        <f t="shared" si="23"/>
        <v>0.88888888888888884</v>
      </c>
      <c r="AX38" s="30" t="s">
        <v>77</v>
      </c>
    </row>
    <row r="39" spans="1:57" s="64" customFormat="1" ht="15.75" x14ac:dyDescent="0.25">
      <c r="A39" s="55">
        <f t="shared" si="24"/>
        <v>34</v>
      </c>
      <c r="B39" s="30" t="s">
        <v>78</v>
      </c>
      <c r="C39" s="31">
        <v>46</v>
      </c>
      <c r="D39" s="32">
        <v>57</v>
      </c>
      <c r="E39" s="66"/>
      <c r="F39" s="34">
        <f t="shared" si="0"/>
        <v>1</v>
      </c>
      <c r="G39" s="35">
        <v>876</v>
      </c>
      <c r="H39" s="32">
        <v>874</v>
      </c>
      <c r="I39" s="67"/>
      <c r="J39" s="34">
        <f t="shared" si="1"/>
        <v>1</v>
      </c>
      <c r="K39" s="35">
        <v>32</v>
      </c>
      <c r="L39" s="32">
        <v>32</v>
      </c>
      <c r="M39" s="58"/>
      <c r="N39" s="36">
        <f t="shared" si="2"/>
        <v>1</v>
      </c>
      <c r="O39" s="32">
        <v>1049</v>
      </c>
      <c r="P39" s="32">
        <v>100</v>
      </c>
      <c r="Q39" s="36">
        <f t="shared" si="3"/>
        <v>2</v>
      </c>
      <c r="R39" s="32">
        <v>385</v>
      </c>
      <c r="S39" s="37">
        <f t="shared" si="4"/>
        <v>1</v>
      </c>
      <c r="T39" s="71">
        <v>1011.54</v>
      </c>
      <c r="U39" s="32">
        <v>1003</v>
      </c>
      <c r="V39" s="57">
        <f t="shared" si="5"/>
        <v>0.99155742728908403</v>
      </c>
      <c r="W39" s="34">
        <f t="shared" si="6"/>
        <v>2</v>
      </c>
      <c r="X39" s="58">
        <f t="shared" si="7"/>
        <v>8</v>
      </c>
      <c r="Y39" s="32">
        <v>85</v>
      </c>
      <c r="Z39" s="41">
        <f t="shared" si="8"/>
        <v>1</v>
      </c>
      <c r="AA39" s="32">
        <v>75</v>
      </c>
      <c r="AB39" s="41">
        <f t="shared" si="9"/>
        <v>2</v>
      </c>
      <c r="AC39" s="32">
        <v>29411</v>
      </c>
      <c r="AD39" s="59">
        <f t="shared" si="10"/>
        <v>2.5885407498679811</v>
      </c>
      <c r="AE39" s="36">
        <f t="shared" si="11"/>
        <v>1</v>
      </c>
      <c r="AF39" s="32">
        <v>15192</v>
      </c>
      <c r="AG39" s="68"/>
      <c r="AH39" s="34">
        <f t="shared" si="12"/>
        <v>1</v>
      </c>
      <c r="AI39" s="32" t="s">
        <v>45</v>
      </c>
      <c r="AJ39" s="41">
        <f t="shared" si="13"/>
        <v>1</v>
      </c>
      <c r="AK39" s="61">
        <f t="shared" si="14"/>
        <v>6</v>
      </c>
      <c r="AL39" s="32">
        <v>4730</v>
      </c>
      <c r="AM39" s="62">
        <f t="shared" si="15"/>
        <v>5.4118993135011442</v>
      </c>
      <c r="AN39" s="46">
        <f t="shared" si="16"/>
        <v>1</v>
      </c>
      <c r="AO39" s="32">
        <v>1570</v>
      </c>
      <c r="AP39" s="47">
        <f t="shared" si="17"/>
        <v>1.7963386727688788</v>
      </c>
      <c r="AQ39" s="48">
        <f t="shared" si="18"/>
        <v>0</v>
      </c>
      <c r="AR39" s="32">
        <v>2076</v>
      </c>
      <c r="AS39" s="63">
        <f t="shared" si="19"/>
        <v>36.421052631578945</v>
      </c>
      <c r="AT39" s="41">
        <f t="shared" si="20"/>
        <v>1</v>
      </c>
      <c r="AU39" s="50">
        <f t="shared" si="21"/>
        <v>2</v>
      </c>
      <c r="AV39" s="51">
        <f t="shared" si="22"/>
        <v>16</v>
      </c>
      <c r="AW39" s="52">
        <f t="shared" si="23"/>
        <v>0.88888888888888884</v>
      </c>
      <c r="AX39" s="30" t="s">
        <v>78</v>
      </c>
    </row>
    <row r="40" spans="1:57" s="64" customFormat="1" ht="15.75" x14ac:dyDescent="0.25">
      <c r="A40" s="55">
        <f t="shared" si="24"/>
        <v>35</v>
      </c>
      <c r="B40" s="30" t="s">
        <v>79</v>
      </c>
      <c r="C40" s="31">
        <v>71</v>
      </c>
      <c r="D40" s="32">
        <v>81</v>
      </c>
      <c r="E40" s="66"/>
      <c r="F40" s="34">
        <f t="shared" si="0"/>
        <v>1</v>
      </c>
      <c r="G40" s="35">
        <v>1725</v>
      </c>
      <c r="H40" s="32">
        <v>1727</v>
      </c>
      <c r="I40" s="67"/>
      <c r="J40" s="34">
        <f t="shared" si="1"/>
        <v>1</v>
      </c>
      <c r="K40" s="35">
        <v>60</v>
      </c>
      <c r="L40" s="32">
        <v>60</v>
      </c>
      <c r="M40" s="58"/>
      <c r="N40" s="36">
        <f t="shared" si="2"/>
        <v>1</v>
      </c>
      <c r="O40" s="32">
        <v>2000</v>
      </c>
      <c r="P40" s="32">
        <v>100</v>
      </c>
      <c r="Q40" s="36">
        <f t="shared" si="3"/>
        <v>2</v>
      </c>
      <c r="R40" s="32">
        <v>1016</v>
      </c>
      <c r="S40" s="37">
        <f t="shared" si="4"/>
        <v>1</v>
      </c>
      <c r="T40" s="38">
        <v>2140.65</v>
      </c>
      <c r="U40" s="32">
        <v>2007</v>
      </c>
      <c r="V40" s="57">
        <f t="shared" si="5"/>
        <v>0.93756569266344336</v>
      </c>
      <c r="W40" s="34">
        <f t="shared" si="6"/>
        <v>2</v>
      </c>
      <c r="X40" s="58">
        <f t="shared" si="7"/>
        <v>8</v>
      </c>
      <c r="Y40" s="32">
        <v>100</v>
      </c>
      <c r="Z40" s="41">
        <f t="shared" si="8"/>
        <v>2</v>
      </c>
      <c r="AA40" s="32">
        <v>76</v>
      </c>
      <c r="AB40" s="41">
        <f t="shared" si="9"/>
        <v>2</v>
      </c>
      <c r="AC40" s="32">
        <v>40489</v>
      </c>
      <c r="AD40" s="59">
        <f t="shared" si="10"/>
        <v>1.8034385996169435</v>
      </c>
      <c r="AE40" s="36">
        <f t="shared" si="11"/>
        <v>1</v>
      </c>
      <c r="AF40" s="32">
        <v>19306</v>
      </c>
      <c r="AG40" s="68"/>
      <c r="AH40" s="34">
        <f t="shared" si="12"/>
        <v>1</v>
      </c>
      <c r="AI40" s="32" t="s">
        <v>45</v>
      </c>
      <c r="AJ40" s="41">
        <f t="shared" si="13"/>
        <v>1</v>
      </c>
      <c r="AK40" s="61">
        <f t="shared" si="14"/>
        <v>7</v>
      </c>
      <c r="AL40" s="32">
        <v>7929</v>
      </c>
      <c r="AM40" s="62">
        <f t="shared" si="15"/>
        <v>4.5911986103068907</v>
      </c>
      <c r="AN40" s="46">
        <f t="shared" si="16"/>
        <v>1</v>
      </c>
      <c r="AO40" s="32">
        <v>3451</v>
      </c>
      <c r="AP40" s="47">
        <f t="shared" si="17"/>
        <v>1.9982628836132021</v>
      </c>
      <c r="AQ40" s="48">
        <f t="shared" si="18"/>
        <v>0</v>
      </c>
      <c r="AR40" s="32">
        <v>1665</v>
      </c>
      <c r="AS40" s="63">
        <f t="shared" si="19"/>
        <v>20.555555555555557</v>
      </c>
      <c r="AT40" s="41">
        <f t="shared" si="20"/>
        <v>0</v>
      </c>
      <c r="AU40" s="50">
        <f t="shared" si="21"/>
        <v>1</v>
      </c>
      <c r="AV40" s="51">
        <f t="shared" si="22"/>
        <v>16</v>
      </c>
      <c r="AW40" s="52">
        <f t="shared" si="23"/>
        <v>0.88888888888888884</v>
      </c>
      <c r="AX40" s="30" t="s">
        <v>79</v>
      </c>
      <c r="AY40" s="65"/>
      <c r="AZ40" s="65"/>
      <c r="BA40" s="65"/>
      <c r="BB40" s="65"/>
      <c r="BC40" s="65"/>
      <c r="BD40" s="65"/>
      <c r="BE40" s="65"/>
    </row>
    <row r="41" spans="1:57" s="64" customFormat="1" ht="15.75" x14ac:dyDescent="0.25">
      <c r="A41" s="55">
        <f t="shared" si="24"/>
        <v>36</v>
      </c>
      <c r="B41" s="30" t="s">
        <v>80</v>
      </c>
      <c r="C41" s="31">
        <v>65</v>
      </c>
      <c r="D41" s="32">
        <v>70</v>
      </c>
      <c r="E41" s="66"/>
      <c r="F41" s="34">
        <f t="shared" si="0"/>
        <v>1</v>
      </c>
      <c r="G41" s="35">
        <v>1133</v>
      </c>
      <c r="H41" s="32">
        <v>1134</v>
      </c>
      <c r="I41" s="67"/>
      <c r="J41" s="34">
        <f t="shared" si="1"/>
        <v>1</v>
      </c>
      <c r="K41" s="35">
        <v>40</v>
      </c>
      <c r="L41" s="32">
        <v>40</v>
      </c>
      <c r="M41" s="58"/>
      <c r="N41" s="36">
        <f t="shared" si="2"/>
        <v>1</v>
      </c>
      <c r="O41" s="32">
        <v>1205</v>
      </c>
      <c r="P41" s="32">
        <v>100</v>
      </c>
      <c r="Q41" s="36">
        <f t="shared" si="3"/>
        <v>2</v>
      </c>
      <c r="R41" s="32">
        <v>725</v>
      </c>
      <c r="S41" s="37">
        <f t="shared" si="4"/>
        <v>1</v>
      </c>
      <c r="T41" s="38">
        <v>1541.8</v>
      </c>
      <c r="U41" s="32">
        <v>1547</v>
      </c>
      <c r="V41" s="57">
        <f t="shared" si="5"/>
        <v>1.0033726812816188</v>
      </c>
      <c r="W41" s="34">
        <f t="shared" si="6"/>
        <v>2</v>
      </c>
      <c r="X41" s="58">
        <f t="shared" si="7"/>
        <v>8</v>
      </c>
      <c r="Y41" s="32">
        <v>86</v>
      </c>
      <c r="Z41" s="41">
        <f t="shared" si="8"/>
        <v>1</v>
      </c>
      <c r="AA41" s="32">
        <v>87</v>
      </c>
      <c r="AB41" s="41">
        <f t="shared" si="9"/>
        <v>2</v>
      </c>
      <c r="AC41" s="32">
        <v>39434</v>
      </c>
      <c r="AD41" s="59">
        <f t="shared" si="10"/>
        <v>2.6749423416090083</v>
      </c>
      <c r="AE41" s="36">
        <f t="shared" si="11"/>
        <v>1</v>
      </c>
      <c r="AF41" s="32">
        <v>22618</v>
      </c>
      <c r="AG41" s="68"/>
      <c r="AH41" s="34">
        <f t="shared" si="12"/>
        <v>1</v>
      </c>
      <c r="AI41" s="32" t="s">
        <v>45</v>
      </c>
      <c r="AJ41" s="41">
        <f t="shared" si="13"/>
        <v>1</v>
      </c>
      <c r="AK41" s="61">
        <f t="shared" si="14"/>
        <v>6</v>
      </c>
      <c r="AL41" s="32">
        <v>5797</v>
      </c>
      <c r="AM41" s="62">
        <f t="shared" si="15"/>
        <v>5.1119929453262785</v>
      </c>
      <c r="AN41" s="46">
        <f t="shared" si="16"/>
        <v>1</v>
      </c>
      <c r="AO41" s="32">
        <v>4882</v>
      </c>
      <c r="AP41" s="47">
        <f t="shared" si="17"/>
        <v>4.3051146384479715</v>
      </c>
      <c r="AQ41" s="48">
        <f t="shared" si="18"/>
        <v>1</v>
      </c>
      <c r="AR41" s="32">
        <v>1827</v>
      </c>
      <c r="AS41" s="63">
        <f t="shared" si="19"/>
        <v>26.1</v>
      </c>
      <c r="AT41" s="41">
        <f t="shared" si="20"/>
        <v>0</v>
      </c>
      <c r="AU41" s="50">
        <f t="shared" si="21"/>
        <v>2</v>
      </c>
      <c r="AV41" s="51">
        <f t="shared" si="22"/>
        <v>16</v>
      </c>
      <c r="AW41" s="52">
        <f t="shared" si="23"/>
        <v>0.88888888888888884</v>
      </c>
      <c r="AX41" s="30" t="s">
        <v>80</v>
      </c>
    </row>
    <row r="42" spans="1:57" s="64" customFormat="1" ht="15.75" x14ac:dyDescent="0.25">
      <c r="A42" s="55">
        <f t="shared" si="24"/>
        <v>37</v>
      </c>
      <c r="B42" s="30" t="s">
        <v>81</v>
      </c>
      <c r="C42" s="31">
        <v>59</v>
      </c>
      <c r="D42" s="32">
        <v>70</v>
      </c>
      <c r="E42" s="66"/>
      <c r="F42" s="34">
        <f t="shared" si="0"/>
        <v>1</v>
      </c>
      <c r="G42" s="35">
        <v>1334</v>
      </c>
      <c r="H42" s="32">
        <v>1364</v>
      </c>
      <c r="I42" s="67"/>
      <c r="J42" s="34">
        <f t="shared" si="1"/>
        <v>1</v>
      </c>
      <c r="K42" s="35">
        <v>45</v>
      </c>
      <c r="L42" s="32">
        <v>45</v>
      </c>
      <c r="M42" s="58"/>
      <c r="N42" s="36">
        <f t="shared" si="2"/>
        <v>1</v>
      </c>
      <c r="O42" s="32">
        <v>1756</v>
      </c>
      <c r="P42" s="32">
        <v>98</v>
      </c>
      <c r="Q42" s="36">
        <f t="shared" si="3"/>
        <v>2</v>
      </c>
      <c r="R42" s="32">
        <v>255</v>
      </c>
      <c r="S42" s="37">
        <f t="shared" si="4"/>
        <v>1</v>
      </c>
      <c r="T42" s="38">
        <v>1499.7800000000002</v>
      </c>
      <c r="U42" s="32">
        <v>1457</v>
      </c>
      <c r="V42" s="57">
        <f t="shared" si="5"/>
        <v>0.97147581645307968</v>
      </c>
      <c r="W42" s="34">
        <f t="shared" si="6"/>
        <v>2</v>
      </c>
      <c r="X42" s="58">
        <f t="shared" si="7"/>
        <v>8</v>
      </c>
      <c r="Y42" s="32">
        <v>94</v>
      </c>
      <c r="Z42" s="41">
        <f t="shared" si="8"/>
        <v>2</v>
      </c>
      <c r="AA42" s="32">
        <v>86</v>
      </c>
      <c r="AB42" s="41">
        <f t="shared" si="9"/>
        <v>2</v>
      </c>
      <c r="AC42" s="32">
        <v>48308</v>
      </c>
      <c r="AD42" s="59">
        <f t="shared" si="10"/>
        <v>2.724340175953079</v>
      </c>
      <c r="AE42" s="36">
        <f t="shared" si="11"/>
        <v>1</v>
      </c>
      <c r="AF42" s="32">
        <v>19549</v>
      </c>
      <c r="AG42" s="68"/>
      <c r="AH42" s="34">
        <f t="shared" si="12"/>
        <v>1</v>
      </c>
      <c r="AI42" s="32" t="s">
        <v>45</v>
      </c>
      <c r="AJ42" s="41">
        <f t="shared" si="13"/>
        <v>1</v>
      </c>
      <c r="AK42" s="61">
        <f t="shared" si="14"/>
        <v>7</v>
      </c>
      <c r="AL42" s="32">
        <v>3814</v>
      </c>
      <c r="AM42" s="62">
        <f t="shared" si="15"/>
        <v>2.7961876832844577</v>
      </c>
      <c r="AN42" s="46">
        <f t="shared" si="16"/>
        <v>0</v>
      </c>
      <c r="AO42" s="32">
        <v>442</v>
      </c>
      <c r="AP42" s="47">
        <f t="shared" si="17"/>
        <v>0.32404692082111436</v>
      </c>
      <c r="AQ42" s="48">
        <f t="shared" si="18"/>
        <v>0</v>
      </c>
      <c r="AR42" s="32">
        <v>2511</v>
      </c>
      <c r="AS42" s="63">
        <f t="shared" si="19"/>
        <v>35.871428571428574</v>
      </c>
      <c r="AT42" s="41">
        <f t="shared" si="20"/>
        <v>1</v>
      </c>
      <c r="AU42" s="50">
        <f t="shared" si="21"/>
        <v>1</v>
      </c>
      <c r="AV42" s="51">
        <f t="shared" si="22"/>
        <v>16</v>
      </c>
      <c r="AW42" s="52">
        <f t="shared" si="23"/>
        <v>0.88888888888888884</v>
      </c>
      <c r="AX42" s="30" t="s">
        <v>81</v>
      </c>
    </row>
    <row r="43" spans="1:57" s="64" customFormat="1" ht="15.75" x14ac:dyDescent="0.25">
      <c r="A43" s="55">
        <f t="shared" si="24"/>
        <v>38</v>
      </c>
      <c r="B43" s="30" t="s">
        <v>82</v>
      </c>
      <c r="C43" s="31">
        <v>58</v>
      </c>
      <c r="D43" s="32">
        <v>71</v>
      </c>
      <c r="E43" s="79"/>
      <c r="F43" s="34">
        <f t="shared" si="0"/>
        <v>1</v>
      </c>
      <c r="G43" s="35">
        <v>1213</v>
      </c>
      <c r="H43" s="32">
        <v>1210</v>
      </c>
      <c r="I43" s="79"/>
      <c r="J43" s="34">
        <f t="shared" si="1"/>
        <v>1</v>
      </c>
      <c r="K43" s="35">
        <v>43</v>
      </c>
      <c r="L43" s="32">
        <v>43</v>
      </c>
      <c r="M43" s="79"/>
      <c r="N43" s="36">
        <f t="shared" si="2"/>
        <v>1</v>
      </c>
      <c r="O43" s="32">
        <v>2047</v>
      </c>
      <c r="P43" s="32">
        <v>98</v>
      </c>
      <c r="Q43" s="36">
        <f t="shared" si="3"/>
        <v>2</v>
      </c>
      <c r="R43" s="32">
        <v>226</v>
      </c>
      <c r="S43" s="37">
        <f t="shared" si="4"/>
        <v>1</v>
      </c>
      <c r="T43" s="38">
        <v>1367.6399999999999</v>
      </c>
      <c r="U43" s="32">
        <v>1354</v>
      </c>
      <c r="V43" s="57">
        <f t="shared" si="5"/>
        <v>0.99002661519113222</v>
      </c>
      <c r="W43" s="34">
        <f t="shared" si="6"/>
        <v>2</v>
      </c>
      <c r="X43" s="58">
        <f t="shared" si="7"/>
        <v>8</v>
      </c>
      <c r="Y43" s="32">
        <v>96</v>
      </c>
      <c r="Z43" s="41">
        <f t="shared" si="8"/>
        <v>2</v>
      </c>
      <c r="AA43" s="32">
        <v>89</v>
      </c>
      <c r="AB43" s="41">
        <f t="shared" si="9"/>
        <v>2</v>
      </c>
      <c r="AC43" s="32">
        <v>42345</v>
      </c>
      <c r="AD43" s="59">
        <f t="shared" si="10"/>
        <v>2.6919898283534645</v>
      </c>
      <c r="AE43" s="36">
        <f t="shared" si="11"/>
        <v>1</v>
      </c>
      <c r="AF43" s="32">
        <v>16864</v>
      </c>
      <c r="AG43" s="68"/>
      <c r="AH43" s="34">
        <f t="shared" si="12"/>
        <v>1</v>
      </c>
      <c r="AI43" s="32" t="s">
        <v>45</v>
      </c>
      <c r="AJ43" s="41">
        <f t="shared" si="13"/>
        <v>1</v>
      </c>
      <c r="AK43" s="61">
        <f t="shared" si="14"/>
        <v>7</v>
      </c>
      <c r="AL43" s="32">
        <v>3450</v>
      </c>
      <c r="AM43" s="62">
        <f t="shared" si="15"/>
        <v>2.8512396694214877</v>
      </c>
      <c r="AN43" s="46">
        <f t="shared" si="16"/>
        <v>0</v>
      </c>
      <c r="AO43" s="32">
        <v>113</v>
      </c>
      <c r="AP43" s="47">
        <f t="shared" si="17"/>
        <v>9.3388429752066113E-2</v>
      </c>
      <c r="AQ43" s="48">
        <f t="shared" si="18"/>
        <v>0</v>
      </c>
      <c r="AR43" s="32">
        <v>2386</v>
      </c>
      <c r="AS43" s="63">
        <f t="shared" si="19"/>
        <v>33.605633802816904</v>
      </c>
      <c r="AT43" s="41">
        <f t="shared" si="20"/>
        <v>1</v>
      </c>
      <c r="AU43" s="50">
        <f t="shared" si="21"/>
        <v>1</v>
      </c>
      <c r="AV43" s="51">
        <f t="shared" si="22"/>
        <v>16</v>
      </c>
      <c r="AW43" s="52">
        <f t="shared" si="23"/>
        <v>0.88888888888888884</v>
      </c>
      <c r="AX43" s="30" t="s">
        <v>82</v>
      </c>
    </row>
    <row r="44" spans="1:57" s="64" customFormat="1" ht="15.75" x14ac:dyDescent="0.25">
      <c r="A44" s="55">
        <f t="shared" si="24"/>
        <v>39</v>
      </c>
      <c r="B44" s="30" t="s">
        <v>83</v>
      </c>
      <c r="C44" s="31">
        <v>73</v>
      </c>
      <c r="D44" s="32">
        <v>88</v>
      </c>
      <c r="E44" s="69"/>
      <c r="F44" s="34">
        <f t="shared" si="0"/>
        <v>1</v>
      </c>
      <c r="G44" s="35">
        <v>1729</v>
      </c>
      <c r="H44" s="32">
        <v>1741</v>
      </c>
      <c r="I44" s="70"/>
      <c r="J44" s="34">
        <f t="shared" si="1"/>
        <v>1</v>
      </c>
      <c r="K44" s="35">
        <v>54</v>
      </c>
      <c r="L44" s="32">
        <v>54</v>
      </c>
      <c r="M44" s="70"/>
      <c r="N44" s="36">
        <f t="shared" si="2"/>
        <v>1</v>
      </c>
      <c r="O44" s="32">
        <v>2556</v>
      </c>
      <c r="P44" s="32">
        <v>99</v>
      </c>
      <c r="Q44" s="36">
        <f t="shared" si="3"/>
        <v>2</v>
      </c>
      <c r="R44" s="32">
        <v>206</v>
      </c>
      <c r="S44" s="37">
        <f t="shared" si="4"/>
        <v>1</v>
      </c>
      <c r="T44" s="38">
        <v>1621.3300000000002</v>
      </c>
      <c r="U44" s="32">
        <v>1774</v>
      </c>
      <c r="V44" s="57">
        <f t="shared" si="5"/>
        <v>1.0941634337241646</v>
      </c>
      <c r="W44" s="34">
        <f t="shared" si="6"/>
        <v>2</v>
      </c>
      <c r="X44" s="58">
        <f t="shared" si="7"/>
        <v>8</v>
      </c>
      <c r="Y44" s="32">
        <v>96</v>
      </c>
      <c r="Z44" s="41">
        <f t="shared" si="8"/>
        <v>2</v>
      </c>
      <c r="AA44" s="32">
        <v>94</v>
      </c>
      <c r="AB44" s="41">
        <f t="shared" si="9"/>
        <v>2</v>
      </c>
      <c r="AC44" s="32">
        <v>55949</v>
      </c>
      <c r="AD44" s="59">
        <f t="shared" si="10"/>
        <v>2.4720098970529758</v>
      </c>
      <c r="AE44" s="36">
        <f t="shared" si="11"/>
        <v>1</v>
      </c>
      <c r="AF44" s="32">
        <v>26751</v>
      </c>
      <c r="AG44" s="70"/>
      <c r="AH44" s="34">
        <f t="shared" si="12"/>
        <v>1</v>
      </c>
      <c r="AI44" s="32" t="s">
        <v>45</v>
      </c>
      <c r="AJ44" s="41">
        <f t="shared" si="13"/>
        <v>1</v>
      </c>
      <c r="AK44" s="61">
        <f t="shared" si="14"/>
        <v>7</v>
      </c>
      <c r="AL44" s="32">
        <v>5121</v>
      </c>
      <c r="AM44" s="62">
        <f t="shared" si="15"/>
        <v>2.9414129810453762</v>
      </c>
      <c r="AN44" s="46">
        <f t="shared" si="16"/>
        <v>0</v>
      </c>
      <c r="AO44" s="32">
        <v>481</v>
      </c>
      <c r="AP44" s="47">
        <f t="shared" si="17"/>
        <v>0.27627800114876505</v>
      </c>
      <c r="AQ44" s="48">
        <f t="shared" si="18"/>
        <v>0</v>
      </c>
      <c r="AR44" s="32">
        <v>2670</v>
      </c>
      <c r="AS44" s="63">
        <f t="shared" si="19"/>
        <v>30.34090909090909</v>
      </c>
      <c r="AT44" s="41">
        <f t="shared" si="20"/>
        <v>1</v>
      </c>
      <c r="AU44" s="50">
        <f t="shared" si="21"/>
        <v>1</v>
      </c>
      <c r="AV44" s="51">
        <f t="shared" si="22"/>
        <v>16</v>
      </c>
      <c r="AW44" s="52">
        <f t="shared" si="23"/>
        <v>0.88888888888888884</v>
      </c>
      <c r="AX44" s="30" t="s">
        <v>83</v>
      </c>
    </row>
    <row r="45" spans="1:57" s="65" customFormat="1" ht="15.75" x14ac:dyDescent="0.25">
      <c r="A45" s="55">
        <f t="shared" si="24"/>
        <v>40</v>
      </c>
      <c r="B45" s="30" t="s">
        <v>84</v>
      </c>
      <c r="C45" s="31">
        <v>45</v>
      </c>
      <c r="D45" s="32">
        <v>56</v>
      </c>
      <c r="E45" s="56"/>
      <c r="F45" s="34">
        <f t="shared" si="0"/>
        <v>1</v>
      </c>
      <c r="G45" s="35">
        <v>1003</v>
      </c>
      <c r="H45" s="32">
        <v>1007</v>
      </c>
      <c r="I45" s="56"/>
      <c r="J45" s="34">
        <f t="shared" si="1"/>
        <v>1</v>
      </c>
      <c r="K45" s="35">
        <v>35</v>
      </c>
      <c r="L45" s="32">
        <v>35</v>
      </c>
      <c r="M45" s="56"/>
      <c r="N45" s="36">
        <f t="shared" si="2"/>
        <v>1</v>
      </c>
      <c r="O45" s="32">
        <v>1052</v>
      </c>
      <c r="P45" s="32">
        <v>100</v>
      </c>
      <c r="Q45" s="36">
        <f t="shared" si="3"/>
        <v>2</v>
      </c>
      <c r="R45" s="32">
        <v>299</v>
      </c>
      <c r="S45" s="37">
        <f t="shared" si="4"/>
        <v>1</v>
      </c>
      <c r="T45" s="38">
        <v>1124.0999999999999</v>
      </c>
      <c r="U45" s="32">
        <v>1104</v>
      </c>
      <c r="V45" s="57">
        <f t="shared" si="5"/>
        <v>0.98211902855617839</v>
      </c>
      <c r="W45" s="34">
        <f t="shared" si="6"/>
        <v>2</v>
      </c>
      <c r="X45" s="58">
        <f t="shared" si="7"/>
        <v>8</v>
      </c>
      <c r="Y45" s="32">
        <v>92</v>
      </c>
      <c r="Z45" s="41">
        <f t="shared" si="8"/>
        <v>2</v>
      </c>
      <c r="AA45" s="32">
        <v>92</v>
      </c>
      <c r="AB45" s="41">
        <f t="shared" si="9"/>
        <v>2</v>
      </c>
      <c r="AC45" s="32">
        <v>32033</v>
      </c>
      <c r="AD45" s="59">
        <f t="shared" si="10"/>
        <v>2.4469482850813535</v>
      </c>
      <c r="AE45" s="36">
        <f t="shared" si="11"/>
        <v>1</v>
      </c>
      <c r="AF45" s="32">
        <v>14191</v>
      </c>
      <c r="AG45" s="60"/>
      <c r="AH45" s="34">
        <f t="shared" si="12"/>
        <v>1</v>
      </c>
      <c r="AI45" s="32" t="s">
        <v>45</v>
      </c>
      <c r="AJ45" s="41">
        <f t="shared" si="13"/>
        <v>1</v>
      </c>
      <c r="AK45" s="61">
        <f t="shared" si="14"/>
        <v>7</v>
      </c>
      <c r="AL45" s="32">
        <v>3443</v>
      </c>
      <c r="AM45" s="62">
        <f t="shared" si="15"/>
        <v>3.4190665342601787</v>
      </c>
      <c r="AN45" s="46">
        <f t="shared" si="16"/>
        <v>0</v>
      </c>
      <c r="AO45" s="32">
        <v>712</v>
      </c>
      <c r="AP45" s="47">
        <f t="shared" si="17"/>
        <v>0.70705064548162855</v>
      </c>
      <c r="AQ45" s="48">
        <f t="shared" si="18"/>
        <v>0</v>
      </c>
      <c r="AR45" s="32">
        <v>1759</v>
      </c>
      <c r="AS45" s="63">
        <f t="shared" si="19"/>
        <v>31.410714285714285</v>
      </c>
      <c r="AT45" s="41">
        <f t="shared" si="20"/>
        <v>1</v>
      </c>
      <c r="AU45" s="50">
        <f t="shared" si="21"/>
        <v>1</v>
      </c>
      <c r="AV45" s="51">
        <f t="shared" si="22"/>
        <v>16</v>
      </c>
      <c r="AW45" s="52">
        <f t="shared" si="23"/>
        <v>0.88888888888888884</v>
      </c>
      <c r="AX45" s="30" t="s">
        <v>84</v>
      </c>
      <c r="AY45" s="64"/>
      <c r="AZ45" s="64"/>
      <c r="BA45" s="64"/>
      <c r="BB45" s="64"/>
      <c r="BC45" s="64"/>
      <c r="BD45" s="64"/>
      <c r="BE45" s="64"/>
    </row>
    <row r="46" spans="1:57" s="65" customFormat="1" ht="15.75" x14ac:dyDescent="0.25">
      <c r="A46" s="55">
        <f t="shared" si="24"/>
        <v>41</v>
      </c>
      <c r="B46" s="30" t="s">
        <v>85</v>
      </c>
      <c r="C46" s="31">
        <v>32</v>
      </c>
      <c r="D46" s="32">
        <v>39</v>
      </c>
      <c r="E46" s="75"/>
      <c r="F46" s="34">
        <f t="shared" si="0"/>
        <v>1</v>
      </c>
      <c r="G46" s="35">
        <v>732</v>
      </c>
      <c r="H46" s="32">
        <v>745</v>
      </c>
      <c r="I46" s="73"/>
      <c r="J46" s="34">
        <f t="shared" si="1"/>
        <v>1</v>
      </c>
      <c r="K46" s="35">
        <v>30</v>
      </c>
      <c r="L46" s="32">
        <v>30</v>
      </c>
      <c r="M46" s="58"/>
      <c r="N46" s="36">
        <f t="shared" si="2"/>
        <v>1</v>
      </c>
      <c r="O46" s="32">
        <v>950</v>
      </c>
      <c r="P46" s="32">
        <v>98</v>
      </c>
      <c r="Q46" s="36">
        <f t="shared" si="3"/>
        <v>2</v>
      </c>
      <c r="R46" s="32">
        <v>275</v>
      </c>
      <c r="S46" s="37">
        <f t="shared" si="4"/>
        <v>1</v>
      </c>
      <c r="T46" s="38">
        <v>768</v>
      </c>
      <c r="U46" s="32">
        <v>892</v>
      </c>
      <c r="V46" s="57">
        <f t="shared" si="5"/>
        <v>1.1614583333333333</v>
      </c>
      <c r="W46" s="34">
        <f t="shared" si="6"/>
        <v>2</v>
      </c>
      <c r="X46" s="58">
        <f t="shared" si="7"/>
        <v>8</v>
      </c>
      <c r="Y46" s="32">
        <v>91</v>
      </c>
      <c r="Z46" s="41">
        <f t="shared" si="8"/>
        <v>2</v>
      </c>
      <c r="AA46" s="32">
        <v>82</v>
      </c>
      <c r="AB46" s="41">
        <f t="shared" si="9"/>
        <v>2</v>
      </c>
      <c r="AC46" s="32">
        <v>23365</v>
      </c>
      <c r="AD46" s="59">
        <f t="shared" si="10"/>
        <v>2.4124935467217345</v>
      </c>
      <c r="AE46" s="36">
        <f t="shared" si="11"/>
        <v>1</v>
      </c>
      <c r="AF46" s="32">
        <v>13212</v>
      </c>
      <c r="AG46" s="60"/>
      <c r="AH46" s="34">
        <f t="shared" si="12"/>
        <v>1</v>
      </c>
      <c r="AI46" s="32" t="s">
        <v>45</v>
      </c>
      <c r="AJ46" s="41">
        <f t="shared" si="13"/>
        <v>1</v>
      </c>
      <c r="AK46" s="61">
        <f t="shared" si="14"/>
        <v>7</v>
      </c>
      <c r="AL46" s="32">
        <v>2077</v>
      </c>
      <c r="AM46" s="62">
        <f t="shared" si="15"/>
        <v>2.7879194630872481</v>
      </c>
      <c r="AN46" s="46">
        <f t="shared" si="16"/>
        <v>0</v>
      </c>
      <c r="AO46" s="32">
        <v>2479</v>
      </c>
      <c r="AP46" s="47">
        <f t="shared" si="17"/>
        <v>3.3275167785234898</v>
      </c>
      <c r="AQ46" s="48">
        <f t="shared" si="18"/>
        <v>0</v>
      </c>
      <c r="AR46" s="32">
        <v>2062</v>
      </c>
      <c r="AS46" s="63">
        <f t="shared" si="19"/>
        <v>52.871794871794869</v>
      </c>
      <c r="AT46" s="41">
        <f t="shared" si="20"/>
        <v>1</v>
      </c>
      <c r="AU46" s="50">
        <f t="shared" si="21"/>
        <v>1</v>
      </c>
      <c r="AV46" s="51">
        <f t="shared" si="22"/>
        <v>16</v>
      </c>
      <c r="AW46" s="52">
        <f t="shared" si="23"/>
        <v>0.88888888888888884</v>
      </c>
      <c r="AX46" s="30" t="s">
        <v>85</v>
      </c>
      <c r="AY46" s="64"/>
      <c r="AZ46" s="64"/>
      <c r="BA46" s="64"/>
      <c r="BB46" s="64"/>
      <c r="BC46" s="64"/>
      <c r="BD46" s="64"/>
      <c r="BE46" s="64"/>
    </row>
    <row r="47" spans="1:57" s="64" customFormat="1" ht="15.75" x14ac:dyDescent="0.25">
      <c r="A47" s="55">
        <f t="shared" si="24"/>
        <v>42</v>
      </c>
      <c r="B47" s="30" t="s">
        <v>86</v>
      </c>
      <c r="C47" s="31">
        <v>72</v>
      </c>
      <c r="D47" s="32">
        <v>80</v>
      </c>
      <c r="E47" s="56"/>
      <c r="F47" s="34">
        <f t="shared" si="0"/>
        <v>1</v>
      </c>
      <c r="G47" s="35">
        <v>1730</v>
      </c>
      <c r="H47" s="32">
        <v>1738</v>
      </c>
      <c r="I47" s="56"/>
      <c r="J47" s="34">
        <f t="shared" si="1"/>
        <v>1</v>
      </c>
      <c r="K47" s="35">
        <v>55</v>
      </c>
      <c r="L47" s="32">
        <v>55</v>
      </c>
      <c r="M47" s="56"/>
      <c r="N47" s="36">
        <f t="shared" si="2"/>
        <v>1</v>
      </c>
      <c r="O47" s="32">
        <v>3086</v>
      </c>
      <c r="P47" s="32">
        <v>99</v>
      </c>
      <c r="Q47" s="36">
        <f t="shared" si="3"/>
        <v>2</v>
      </c>
      <c r="R47" s="32">
        <v>576</v>
      </c>
      <c r="S47" s="37">
        <f t="shared" si="4"/>
        <v>1</v>
      </c>
      <c r="T47" s="38">
        <v>2224.7999999999997</v>
      </c>
      <c r="U47" s="32">
        <v>1718</v>
      </c>
      <c r="V47" s="57">
        <f t="shared" si="5"/>
        <v>0.7722042430780296</v>
      </c>
      <c r="W47" s="34">
        <f t="shared" si="6"/>
        <v>1</v>
      </c>
      <c r="X47" s="58">
        <f t="shared" si="7"/>
        <v>7</v>
      </c>
      <c r="Y47" s="32">
        <v>94</v>
      </c>
      <c r="Z47" s="41">
        <f t="shared" si="8"/>
        <v>2</v>
      </c>
      <c r="AA47" s="32">
        <v>84</v>
      </c>
      <c r="AB47" s="41">
        <f t="shared" si="9"/>
        <v>2</v>
      </c>
      <c r="AC47" s="32">
        <v>59900</v>
      </c>
      <c r="AD47" s="59">
        <f t="shared" si="10"/>
        <v>2.6511463220323979</v>
      </c>
      <c r="AE47" s="36">
        <f t="shared" si="11"/>
        <v>1</v>
      </c>
      <c r="AF47" s="32">
        <v>19332</v>
      </c>
      <c r="AG47" s="60"/>
      <c r="AH47" s="34">
        <f t="shared" si="12"/>
        <v>1</v>
      </c>
      <c r="AI47" s="32" t="s">
        <v>45</v>
      </c>
      <c r="AJ47" s="41">
        <f t="shared" si="13"/>
        <v>1</v>
      </c>
      <c r="AK47" s="61">
        <f t="shared" si="14"/>
        <v>7</v>
      </c>
      <c r="AL47" s="32">
        <v>8431</v>
      </c>
      <c r="AM47" s="62">
        <f t="shared" si="15"/>
        <v>4.850978135788262</v>
      </c>
      <c r="AN47" s="46">
        <f t="shared" si="16"/>
        <v>1</v>
      </c>
      <c r="AO47" s="32">
        <v>3718</v>
      </c>
      <c r="AP47" s="47">
        <f t="shared" si="17"/>
        <v>2.1392405063291138</v>
      </c>
      <c r="AQ47" s="48">
        <f t="shared" si="18"/>
        <v>0</v>
      </c>
      <c r="AR47" s="32">
        <v>3027</v>
      </c>
      <c r="AS47" s="63">
        <f t="shared" si="19"/>
        <v>37.837499999999999</v>
      </c>
      <c r="AT47" s="41">
        <f t="shared" si="20"/>
        <v>1</v>
      </c>
      <c r="AU47" s="50">
        <f t="shared" si="21"/>
        <v>2</v>
      </c>
      <c r="AV47" s="51">
        <f t="shared" si="22"/>
        <v>16</v>
      </c>
      <c r="AW47" s="52">
        <f t="shared" si="23"/>
        <v>0.88888888888888884</v>
      </c>
      <c r="AX47" s="30" t="s">
        <v>86</v>
      </c>
    </row>
    <row r="48" spans="1:57" s="65" customFormat="1" ht="15.75" x14ac:dyDescent="0.25">
      <c r="A48" s="55">
        <f t="shared" si="24"/>
        <v>43</v>
      </c>
      <c r="B48" s="30" t="s">
        <v>87</v>
      </c>
      <c r="C48" s="31">
        <v>34</v>
      </c>
      <c r="D48" s="32">
        <v>41</v>
      </c>
      <c r="E48" s="56"/>
      <c r="F48" s="34">
        <f t="shared" si="0"/>
        <v>1</v>
      </c>
      <c r="G48" s="35">
        <v>736</v>
      </c>
      <c r="H48" s="32">
        <v>736</v>
      </c>
      <c r="I48" s="56"/>
      <c r="J48" s="34">
        <f t="shared" si="1"/>
        <v>1</v>
      </c>
      <c r="K48" s="35">
        <v>26</v>
      </c>
      <c r="L48" s="32">
        <v>26</v>
      </c>
      <c r="M48" s="56"/>
      <c r="N48" s="36">
        <f t="shared" si="2"/>
        <v>1</v>
      </c>
      <c r="O48" s="32">
        <v>1170</v>
      </c>
      <c r="P48" s="32">
        <v>100</v>
      </c>
      <c r="Q48" s="36">
        <f t="shared" si="3"/>
        <v>2</v>
      </c>
      <c r="R48" s="32">
        <v>220</v>
      </c>
      <c r="S48" s="37">
        <f t="shared" si="4"/>
        <v>1</v>
      </c>
      <c r="T48" s="38">
        <v>868.02</v>
      </c>
      <c r="U48" s="32">
        <v>802</v>
      </c>
      <c r="V48" s="57">
        <f t="shared" si="5"/>
        <v>0.92394184465795726</v>
      </c>
      <c r="W48" s="34">
        <f t="shared" si="6"/>
        <v>2</v>
      </c>
      <c r="X48" s="58">
        <f t="shared" si="7"/>
        <v>8</v>
      </c>
      <c r="Y48" s="32">
        <v>95</v>
      </c>
      <c r="Z48" s="41">
        <f t="shared" si="8"/>
        <v>2</v>
      </c>
      <c r="AA48" s="32">
        <v>90</v>
      </c>
      <c r="AB48" s="41">
        <f t="shared" si="9"/>
        <v>2</v>
      </c>
      <c r="AC48" s="32">
        <v>27811</v>
      </c>
      <c r="AD48" s="59">
        <f t="shared" si="10"/>
        <v>2.9066680602006687</v>
      </c>
      <c r="AE48" s="36">
        <f t="shared" si="11"/>
        <v>1</v>
      </c>
      <c r="AF48" s="32">
        <v>13175</v>
      </c>
      <c r="AG48" s="60"/>
      <c r="AH48" s="34">
        <f t="shared" si="12"/>
        <v>1</v>
      </c>
      <c r="AI48" s="32" t="s">
        <v>45</v>
      </c>
      <c r="AJ48" s="41">
        <f t="shared" si="13"/>
        <v>1</v>
      </c>
      <c r="AK48" s="61">
        <f t="shared" si="14"/>
        <v>7</v>
      </c>
      <c r="AL48" s="32">
        <v>1222</v>
      </c>
      <c r="AM48" s="62">
        <f t="shared" si="15"/>
        <v>1.6603260869565217</v>
      </c>
      <c r="AN48" s="46">
        <f t="shared" si="16"/>
        <v>0</v>
      </c>
      <c r="AO48" s="32">
        <v>1437</v>
      </c>
      <c r="AP48" s="47">
        <f t="shared" si="17"/>
        <v>1.9524456521739131</v>
      </c>
      <c r="AQ48" s="48">
        <f t="shared" si="18"/>
        <v>0</v>
      </c>
      <c r="AR48" s="32">
        <v>1364</v>
      </c>
      <c r="AS48" s="63">
        <f t="shared" si="19"/>
        <v>33.268292682926827</v>
      </c>
      <c r="AT48" s="41">
        <f t="shared" si="20"/>
        <v>1</v>
      </c>
      <c r="AU48" s="50">
        <f t="shared" si="21"/>
        <v>1</v>
      </c>
      <c r="AV48" s="51">
        <f t="shared" si="22"/>
        <v>16</v>
      </c>
      <c r="AW48" s="52">
        <f t="shared" si="23"/>
        <v>0.88888888888888884</v>
      </c>
      <c r="AX48" s="30" t="s">
        <v>87</v>
      </c>
      <c r="AY48" s="64"/>
      <c r="AZ48" s="64"/>
      <c r="BA48" s="64"/>
      <c r="BB48" s="64"/>
      <c r="BC48" s="64"/>
      <c r="BD48" s="64"/>
      <c r="BE48" s="64"/>
    </row>
    <row r="49" spans="1:57" s="65" customFormat="1" ht="15.75" x14ac:dyDescent="0.25">
      <c r="A49" s="55">
        <f t="shared" si="24"/>
        <v>44</v>
      </c>
      <c r="B49" s="30" t="s">
        <v>88</v>
      </c>
      <c r="C49" s="31">
        <v>46</v>
      </c>
      <c r="D49" s="32">
        <v>54</v>
      </c>
      <c r="E49" s="83"/>
      <c r="F49" s="34">
        <f t="shared" si="0"/>
        <v>1</v>
      </c>
      <c r="G49" s="35">
        <v>1046</v>
      </c>
      <c r="H49" s="32">
        <v>1050</v>
      </c>
      <c r="I49" s="83"/>
      <c r="J49" s="34">
        <f t="shared" si="1"/>
        <v>1</v>
      </c>
      <c r="K49" s="35">
        <v>37</v>
      </c>
      <c r="L49" s="32">
        <v>37</v>
      </c>
      <c r="M49" s="83"/>
      <c r="N49" s="36">
        <f t="shared" si="2"/>
        <v>1</v>
      </c>
      <c r="O49" s="32">
        <v>1580</v>
      </c>
      <c r="P49" s="32">
        <v>99</v>
      </c>
      <c r="Q49" s="36">
        <f t="shared" si="3"/>
        <v>2</v>
      </c>
      <c r="R49" s="32">
        <v>199</v>
      </c>
      <c r="S49" s="37">
        <f t="shared" si="4"/>
        <v>1</v>
      </c>
      <c r="T49" s="84">
        <v>1229.1199999999999</v>
      </c>
      <c r="U49" s="32">
        <v>1142</v>
      </c>
      <c r="V49" s="57">
        <f t="shared" si="5"/>
        <v>0.92912002082790945</v>
      </c>
      <c r="W49" s="34">
        <f t="shared" si="6"/>
        <v>2</v>
      </c>
      <c r="X49" s="58">
        <f t="shared" si="7"/>
        <v>8</v>
      </c>
      <c r="Y49" s="32">
        <v>96</v>
      </c>
      <c r="Z49" s="41">
        <f t="shared" si="8"/>
        <v>2</v>
      </c>
      <c r="AA49" s="32">
        <v>91</v>
      </c>
      <c r="AB49" s="41">
        <f t="shared" si="9"/>
        <v>2</v>
      </c>
      <c r="AC49" s="32">
        <v>29557</v>
      </c>
      <c r="AD49" s="59">
        <f t="shared" si="10"/>
        <v>2.1653479853479856</v>
      </c>
      <c r="AE49" s="36">
        <f t="shared" si="11"/>
        <v>1</v>
      </c>
      <c r="AF49" s="32">
        <v>11093</v>
      </c>
      <c r="AG49" s="83"/>
      <c r="AH49" s="34">
        <f t="shared" si="12"/>
        <v>1</v>
      </c>
      <c r="AI49" s="32" t="s">
        <v>45</v>
      </c>
      <c r="AJ49" s="41">
        <f t="shared" si="13"/>
        <v>1</v>
      </c>
      <c r="AK49" s="61">
        <f t="shared" si="14"/>
        <v>7</v>
      </c>
      <c r="AL49" s="32">
        <v>5430</v>
      </c>
      <c r="AM49" s="62">
        <f t="shared" si="15"/>
        <v>5.1714285714285717</v>
      </c>
      <c r="AN49" s="46">
        <f t="shared" si="16"/>
        <v>1</v>
      </c>
      <c r="AO49" s="32">
        <v>3219</v>
      </c>
      <c r="AP49" s="47">
        <f t="shared" si="17"/>
        <v>3.0657142857142858</v>
      </c>
      <c r="AQ49" s="48">
        <f t="shared" si="18"/>
        <v>0</v>
      </c>
      <c r="AR49" s="32">
        <v>1553</v>
      </c>
      <c r="AS49" s="63">
        <f t="shared" si="19"/>
        <v>28.75925925925926</v>
      </c>
      <c r="AT49" s="41">
        <f t="shared" si="20"/>
        <v>0</v>
      </c>
      <c r="AU49" s="50">
        <f t="shared" si="21"/>
        <v>1</v>
      </c>
      <c r="AV49" s="51">
        <f t="shared" si="22"/>
        <v>16</v>
      </c>
      <c r="AW49" s="52">
        <f t="shared" si="23"/>
        <v>0.88888888888888884</v>
      </c>
      <c r="AX49" s="30" t="s">
        <v>88</v>
      </c>
    </row>
    <row r="50" spans="1:57" s="65" customFormat="1" ht="15.75" x14ac:dyDescent="0.25">
      <c r="A50" s="55">
        <f t="shared" si="24"/>
        <v>45</v>
      </c>
      <c r="B50" s="30" t="s">
        <v>89</v>
      </c>
      <c r="C50" s="31">
        <v>32</v>
      </c>
      <c r="D50" s="32">
        <v>37</v>
      </c>
      <c r="E50" s="66"/>
      <c r="F50" s="34">
        <f t="shared" si="0"/>
        <v>1</v>
      </c>
      <c r="G50" s="35">
        <v>688</v>
      </c>
      <c r="H50" s="32">
        <v>685</v>
      </c>
      <c r="I50" s="67"/>
      <c r="J50" s="34">
        <f t="shared" si="1"/>
        <v>1</v>
      </c>
      <c r="K50" s="35">
        <v>25</v>
      </c>
      <c r="L50" s="32">
        <v>25</v>
      </c>
      <c r="M50" s="58"/>
      <c r="N50" s="36">
        <f t="shared" si="2"/>
        <v>1</v>
      </c>
      <c r="O50" s="32">
        <v>958</v>
      </c>
      <c r="P50" s="32">
        <v>100</v>
      </c>
      <c r="Q50" s="36">
        <f t="shared" si="3"/>
        <v>2</v>
      </c>
      <c r="R50" s="32">
        <v>313</v>
      </c>
      <c r="S50" s="37">
        <f t="shared" si="4"/>
        <v>1</v>
      </c>
      <c r="T50" s="38">
        <v>875.2</v>
      </c>
      <c r="U50" s="32">
        <v>762</v>
      </c>
      <c r="V50" s="57">
        <f t="shared" si="5"/>
        <v>0.87065813528336378</v>
      </c>
      <c r="W50" s="34">
        <f t="shared" si="6"/>
        <v>2</v>
      </c>
      <c r="X50" s="58">
        <f t="shared" si="7"/>
        <v>8</v>
      </c>
      <c r="Y50" s="32">
        <v>95</v>
      </c>
      <c r="Z50" s="41">
        <f t="shared" si="8"/>
        <v>2</v>
      </c>
      <c r="AA50" s="32">
        <v>88</v>
      </c>
      <c r="AB50" s="41">
        <f t="shared" si="9"/>
        <v>2</v>
      </c>
      <c r="AC50" s="32">
        <v>26714</v>
      </c>
      <c r="AD50" s="59">
        <f t="shared" si="10"/>
        <v>2.9998877035373388</v>
      </c>
      <c r="AE50" s="36">
        <f t="shared" si="11"/>
        <v>1</v>
      </c>
      <c r="AF50" s="32">
        <v>9342</v>
      </c>
      <c r="AG50" s="68"/>
      <c r="AH50" s="34">
        <f t="shared" si="12"/>
        <v>1</v>
      </c>
      <c r="AI50" s="32" t="s">
        <v>45</v>
      </c>
      <c r="AJ50" s="41">
        <f t="shared" si="13"/>
        <v>1</v>
      </c>
      <c r="AK50" s="61">
        <f t="shared" si="14"/>
        <v>7</v>
      </c>
      <c r="AL50" s="32">
        <v>1315</v>
      </c>
      <c r="AM50" s="62">
        <f t="shared" si="15"/>
        <v>1.9197080291970803</v>
      </c>
      <c r="AN50" s="46">
        <f t="shared" si="16"/>
        <v>0</v>
      </c>
      <c r="AO50" s="32">
        <v>817</v>
      </c>
      <c r="AP50" s="47">
        <f t="shared" si="17"/>
        <v>1.1927007299270074</v>
      </c>
      <c r="AQ50" s="48">
        <f t="shared" si="18"/>
        <v>0</v>
      </c>
      <c r="AR50" s="32">
        <v>1186</v>
      </c>
      <c r="AS50" s="63">
        <f t="shared" si="19"/>
        <v>32.054054054054056</v>
      </c>
      <c r="AT50" s="41">
        <f t="shared" si="20"/>
        <v>1</v>
      </c>
      <c r="AU50" s="50">
        <f t="shared" si="21"/>
        <v>1</v>
      </c>
      <c r="AV50" s="51">
        <f t="shared" si="22"/>
        <v>16</v>
      </c>
      <c r="AW50" s="52">
        <f t="shared" si="23"/>
        <v>0.88888888888888884</v>
      </c>
      <c r="AX50" s="30" t="s">
        <v>89</v>
      </c>
      <c r="AY50" s="64"/>
      <c r="AZ50" s="64"/>
      <c r="BA50" s="64"/>
      <c r="BB50" s="64"/>
      <c r="BC50" s="64"/>
      <c r="BD50" s="64"/>
      <c r="BE50" s="64"/>
    </row>
    <row r="51" spans="1:57" s="65" customFormat="1" ht="15.75" x14ac:dyDescent="0.25">
      <c r="A51" s="55">
        <f t="shared" si="24"/>
        <v>46</v>
      </c>
      <c r="B51" s="30" t="s">
        <v>90</v>
      </c>
      <c r="C51" s="31">
        <v>68</v>
      </c>
      <c r="D51" s="32">
        <v>79</v>
      </c>
      <c r="E51" s="70"/>
      <c r="F51" s="34">
        <f t="shared" si="0"/>
        <v>1</v>
      </c>
      <c r="G51" s="35">
        <v>1737</v>
      </c>
      <c r="H51" s="32">
        <v>1788</v>
      </c>
      <c r="I51" s="70"/>
      <c r="J51" s="34">
        <f t="shared" si="1"/>
        <v>1</v>
      </c>
      <c r="K51" s="35">
        <v>58</v>
      </c>
      <c r="L51" s="32">
        <v>58</v>
      </c>
      <c r="M51" s="70"/>
      <c r="N51" s="36">
        <f t="shared" si="2"/>
        <v>1</v>
      </c>
      <c r="O51" s="32">
        <v>1717</v>
      </c>
      <c r="P51" s="32">
        <v>96</v>
      </c>
      <c r="Q51" s="36">
        <f t="shared" si="3"/>
        <v>2</v>
      </c>
      <c r="R51" s="32">
        <v>204</v>
      </c>
      <c r="S51" s="37">
        <f t="shared" si="4"/>
        <v>1</v>
      </c>
      <c r="T51" s="74">
        <v>1600.72</v>
      </c>
      <c r="U51" s="32">
        <v>1758</v>
      </c>
      <c r="V51" s="57">
        <f t="shared" si="5"/>
        <v>1.0982557848967964</v>
      </c>
      <c r="W51" s="34">
        <f t="shared" si="6"/>
        <v>2</v>
      </c>
      <c r="X51" s="58">
        <f t="shared" si="7"/>
        <v>8</v>
      </c>
      <c r="Y51" s="32">
        <v>95</v>
      </c>
      <c r="Z51" s="41">
        <f t="shared" si="8"/>
        <v>2</v>
      </c>
      <c r="AA51" s="32">
        <v>90</v>
      </c>
      <c r="AB51" s="41">
        <f t="shared" si="9"/>
        <v>2</v>
      </c>
      <c r="AC51" s="32">
        <v>60739</v>
      </c>
      <c r="AD51" s="59">
        <f t="shared" si="10"/>
        <v>2.6131044570641886</v>
      </c>
      <c r="AE51" s="36">
        <f t="shared" si="11"/>
        <v>1</v>
      </c>
      <c r="AF51" s="32">
        <v>25425</v>
      </c>
      <c r="AG51" s="60"/>
      <c r="AH51" s="34">
        <f t="shared" si="12"/>
        <v>1</v>
      </c>
      <c r="AI51" s="32" t="s">
        <v>45</v>
      </c>
      <c r="AJ51" s="41">
        <f t="shared" si="13"/>
        <v>1</v>
      </c>
      <c r="AK51" s="61">
        <f t="shared" si="14"/>
        <v>7</v>
      </c>
      <c r="AL51" s="32">
        <v>3048</v>
      </c>
      <c r="AM51" s="62">
        <f t="shared" si="15"/>
        <v>1.7046979865771812</v>
      </c>
      <c r="AN51" s="46">
        <f t="shared" si="16"/>
        <v>0</v>
      </c>
      <c r="AO51" s="32">
        <v>3531</v>
      </c>
      <c r="AP51" s="47">
        <f t="shared" si="17"/>
        <v>1.9748322147651007</v>
      </c>
      <c r="AQ51" s="48">
        <f t="shared" si="18"/>
        <v>0</v>
      </c>
      <c r="AR51" s="32">
        <v>2767</v>
      </c>
      <c r="AS51" s="63">
        <f t="shared" si="19"/>
        <v>35.025316455696199</v>
      </c>
      <c r="AT51" s="41">
        <f t="shared" si="20"/>
        <v>1</v>
      </c>
      <c r="AU51" s="50">
        <f t="shared" si="21"/>
        <v>1</v>
      </c>
      <c r="AV51" s="51">
        <f t="shared" si="22"/>
        <v>16</v>
      </c>
      <c r="AW51" s="52">
        <f t="shared" si="23"/>
        <v>0.88888888888888884</v>
      </c>
      <c r="AX51" s="30" t="s">
        <v>90</v>
      </c>
      <c r="AY51" s="64"/>
      <c r="AZ51" s="64"/>
      <c r="BA51" s="64"/>
      <c r="BB51" s="64"/>
      <c r="BC51" s="64"/>
      <c r="BD51" s="64"/>
      <c r="BE51" s="64"/>
    </row>
    <row r="52" spans="1:57" s="65" customFormat="1" ht="15.75" x14ac:dyDescent="0.25">
      <c r="A52" s="55">
        <f t="shared" si="24"/>
        <v>47</v>
      </c>
      <c r="B52" s="30" t="s">
        <v>91</v>
      </c>
      <c r="C52" s="31">
        <v>63</v>
      </c>
      <c r="D52" s="32">
        <v>88</v>
      </c>
      <c r="E52" s="56"/>
      <c r="F52" s="34">
        <f t="shared" si="0"/>
        <v>1</v>
      </c>
      <c r="G52" s="35">
        <v>1529</v>
      </c>
      <c r="H52" s="32">
        <v>1541</v>
      </c>
      <c r="I52" s="56"/>
      <c r="J52" s="34">
        <f t="shared" si="1"/>
        <v>1</v>
      </c>
      <c r="K52" s="35">
        <v>51</v>
      </c>
      <c r="L52" s="32">
        <v>51</v>
      </c>
      <c r="M52" s="56"/>
      <c r="N52" s="36">
        <f t="shared" si="2"/>
        <v>1</v>
      </c>
      <c r="O52" s="32">
        <v>2173</v>
      </c>
      <c r="P52" s="32">
        <v>98</v>
      </c>
      <c r="Q52" s="36">
        <f t="shared" si="3"/>
        <v>2</v>
      </c>
      <c r="R52" s="32">
        <v>210</v>
      </c>
      <c r="S52" s="37">
        <f t="shared" si="4"/>
        <v>1</v>
      </c>
      <c r="T52" s="38">
        <v>1386</v>
      </c>
      <c r="U52" s="32">
        <v>1626</v>
      </c>
      <c r="V52" s="57">
        <f t="shared" si="5"/>
        <v>1.1731601731601731</v>
      </c>
      <c r="W52" s="34">
        <f t="shared" si="6"/>
        <v>2</v>
      </c>
      <c r="X52" s="58">
        <f t="shared" si="7"/>
        <v>8</v>
      </c>
      <c r="Y52" s="32">
        <v>96</v>
      </c>
      <c r="Z52" s="41">
        <f t="shared" si="8"/>
        <v>2</v>
      </c>
      <c r="AA52" s="32">
        <v>92</v>
      </c>
      <c r="AB52" s="41">
        <f t="shared" si="9"/>
        <v>2</v>
      </c>
      <c r="AC52" s="32">
        <v>61464</v>
      </c>
      <c r="AD52" s="59">
        <f t="shared" si="10"/>
        <v>3.0681375730045422</v>
      </c>
      <c r="AE52" s="36">
        <f t="shared" si="11"/>
        <v>1</v>
      </c>
      <c r="AF52" s="32">
        <v>20471</v>
      </c>
      <c r="AG52" s="60"/>
      <c r="AH52" s="34">
        <f t="shared" si="12"/>
        <v>1</v>
      </c>
      <c r="AI52" s="32" t="s">
        <v>45</v>
      </c>
      <c r="AJ52" s="41">
        <f t="shared" si="13"/>
        <v>1</v>
      </c>
      <c r="AK52" s="61">
        <f t="shared" si="14"/>
        <v>7</v>
      </c>
      <c r="AL52" s="32">
        <v>6336</v>
      </c>
      <c r="AM52" s="62">
        <f t="shared" si="15"/>
        <v>4.111615833874108</v>
      </c>
      <c r="AN52" s="46">
        <f t="shared" si="16"/>
        <v>1</v>
      </c>
      <c r="AO52" s="32">
        <v>3827</v>
      </c>
      <c r="AP52" s="47">
        <f t="shared" si="17"/>
        <v>2.4834523036988969</v>
      </c>
      <c r="AQ52" s="48">
        <f t="shared" si="18"/>
        <v>0</v>
      </c>
      <c r="AR52" s="32">
        <v>2276</v>
      </c>
      <c r="AS52" s="63">
        <f t="shared" si="19"/>
        <v>25.863636363636363</v>
      </c>
      <c r="AT52" s="41">
        <f t="shared" si="20"/>
        <v>0</v>
      </c>
      <c r="AU52" s="50">
        <f t="shared" si="21"/>
        <v>1</v>
      </c>
      <c r="AV52" s="51">
        <f t="shared" si="22"/>
        <v>16</v>
      </c>
      <c r="AW52" s="52">
        <f t="shared" si="23"/>
        <v>0.88888888888888884</v>
      </c>
      <c r="AX52" s="30" t="s">
        <v>91</v>
      </c>
    </row>
    <row r="53" spans="1:57" s="65" customFormat="1" ht="15.75" x14ac:dyDescent="0.25">
      <c r="A53" s="55">
        <f t="shared" si="24"/>
        <v>48</v>
      </c>
      <c r="B53" s="30" t="s">
        <v>92</v>
      </c>
      <c r="C53" s="31">
        <v>65</v>
      </c>
      <c r="D53" s="32">
        <v>76</v>
      </c>
      <c r="E53" s="79"/>
      <c r="F53" s="34">
        <f t="shared" si="0"/>
        <v>1</v>
      </c>
      <c r="G53" s="35">
        <v>1536</v>
      </c>
      <c r="H53" s="32">
        <v>1542</v>
      </c>
      <c r="I53" s="79"/>
      <c r="J53" s="34">
        <f t="shared" si="1"/>
        <v>1</v>
      </c>
      <c r="K53" s="35">
        <v>54</v>
      </c>
      <c r="L53" s="32">
        <v>54</v>
      </c>
      <c r="M53" s="79"/>
      <c r="N53" s="36">
        <f t="shared" si="2"/>
        <v>1</v>
      </c>
      <c r="O53" s="32">
        <v>1729</v>
      </c>
      <c r="P53" s="32">
        <v>96</v>
      </c>
      <c r="Q53" s="36">
        <f t="shared" si="3"/>
        <v>2</v>
      </c>
      <c r="R53" s="32">
        <v>257</v>
      </c>
      <c r="S53" s="37">
        <f t="shared" si="4"/>
        <v>1</v>
      </c>
      <c r="T53" s="38">
        <v>1495</v>
      </c>
      <c r="U53" s="32">
        <v>1667</v>
      </c>
      <c r="V53" s="57">
        <f t="shared" si="5"/>
        <v>1.1150501672240802</v>
      </c>
      <c r="W53" s="34">
        <f t="shared" si="6"/>
        <v>2</v>
      </c>
      <c r="X53" s="58">
        <f t="shared" si="7"/>
        <v>8</v>
      </c>
      <c r="Y53" s="32">
        <v>92</v>
      </c>
      <c r="Z53" s="41">
        <f t="shared" si="8"/>
        <v>2</v>
      </c>
      <c r="AA53" s="32">
        <v>75</v>
      </c>
      <c r="AB53" s="41">
        <f t="shared" si="9"/>
        <v>2</v>
      </c>
      <c r="AC53" s="32">
        <v>58680</v>
      </c>
      <c r="AD53" s="59">
        <f t="shared" si="10"/>
        <v>2.9272672852439388</v>
      </c>
      <c r="AE53" s="36">
        <f t="shared" si="11"/>
        <v>1</v>
      </c>
      <c r="AF53" s="32">
        <v>19774</v>
      </c>
      <c r="AG53" s="68"/>
      <c r="AH53" s="34">
        <f t="shared" si="12"/>
        <v>1</v>
      </c>
      <c r="AI53" s="32" t="s">
        <v>45</v>
      </c>
      <c r="AJ53" s="41">
        <f t="shared" si="13"/>
        <v>1</v>
      </c>
      <c r="AK53" s="61">
        <f t="shared" si="14"/>
        <v>7</v>
      </c>
      <c r="AL53" s="32">
        <v>4290</v>
      </c>
      <c r="AM53" s="62">
        <f t="shared" si="15"/>
        <v>2.782101167315175</v>
      </c>
      <c r="AN53" s="46">
        <f t="shared" si="16"/>
        <v>0</v>
      </c>
      <c r="AO53" s="32">
        <v>2855</v>
      </c>
      <c r="AP53" s="47">
        <f t="shared" si="17"/>
        <v>1.8514915693904022</v>
      </c>
      <c r="AQ53" s="48">
        <f t="shared" si="18"/>
        <v>0</v>
      </c>
      <c r="AR53" s="32">
        <v>2638</v>
      </c>
      <c r="AS53" s="63">
        <f t="shared" si="19"/>
        <v>34.710526315789473</v>
      </c>
      <c r="AT53" s="41">
        <f t="shared" si="20"/>
        <v>1</v>
      </c>
      <c r="AU53" s="50">
        <f t="shared" si="21"/>
        <v>1</v>
      </c>
      <c r="AV53" s="51">
        <f t="shared" si="22"/>
        <v>16</v>
      </c>
      <c r="AW53" s="52">
        <f t="shared" si="23"/>
        <v>0.88888888888888884</v>
      </c>
      <c r="AX53" s="30" t="s">
        <v>92</v>
      </c>
      <c r="AY53" s="64"/>
      <c r="AZ53" s="64"/>
      <c r="BA53" s="64"/>
      <c r="BB53" s="64"/>
      <c r="BC53" s="64"/>
      <c r="BD53" s="64"/>
      <c r="BE53" s="64"/>
    </row>
    <row r="54" spans="1:57" s="65" customFormat="1" ht="15.75" x14ac:dyDescent="0.25">
      <c r="A54" s="55">
        <f t="shared" si="24"/>
        <v>49</v>
      </c>
      <c r="B54" s="30" t="s">
        <v>93</v>
      </c>
      <c r="C54" s="31">
        <v>84</v>
      </c>
      <c r="D54" s="32">
        <v>95</v>
      </c>
      <c r="E54" s="66"/>
      <c r="F54" s="34">
        <f t="shared" si="0"/>
        <v>1</v>
      </c>
      <c r="G54" s="35">
        <v>2111</v>
      </c>
      <c r="H54" s="32">
        <v>2118</v>
      </c>
      <c r="I54" s="67"/>
      <c r="J54" s="34">
        <f t="shared" si="1"/>
        <v>1</v>
      </c>
      <c r="K54" s="35">
        <v>64</v>
      </c>
      <c r="L54" s="32">
        <v>64</v>
      </c>
      <c r="M54" s="58"/>
      <c r="N54" s="36">
        <f t="shared" si="2"/>
        <v>1</v>
      </c>
      <c r="O54" s="32">
        <v>4125</v>
      </c>
      <c r="P54" s="32">
        <v>99</v>
      </c>
      <c r="Q54" s="36">
        <f t="shared" si="3"/>
        <v>2</v>
      </c>
      <c r="R54" s="32">
        <v>311</v>
      </c>
      <c r="S54" s="37">
        <f t="shared" si="4"/>
        <v>1</v>
      </c>
      <c r="T54" s="38">
        <v>2021.88</v>
      </c>
      <c r="U54" s="32">
        <v>1617</v>
      </c>
      <c r="V54" s="57">
        <f t="shared" si="5"/>
        <v>0.79975072704611549</v>
      </c>
      <c r="W54" s="34">
        <f t="shared" si="6"/>
        <v>1</v>
      </c>
      <c r="X54" s="58">
        <f t="shared" si="7"/>
        <v>7</v>
      </c>
      <c r="Y54" s="32">
        <v>93</v>
      </c>
      <c r="Z54" s="41">
        <f t="shared" si="8"/>
        <v>2</v>
      </c>
      <c r="AA54" s="32">
        <v>90</v>
      </c>
      <c r="AB54" s="41">
        <f t="shared" si="9"/>
        <v>2</v>
      </c>
      <c r="AC54" s="32">
        <v>69163</v>
      </c>
      <c r="AD54" s="59">
        <f t="shared" si="10"/>
        <v>2.511912544490448</v>
      </c>
      <c r="AE54" s="36">
        <f t="shared" si="11"/>
        <v>1</v>
      </c>
      <c r="AF54" s="32">
        <v>35495</v>
      </c>
      <c r="AG54" s="68"/>
      <c r="AH54" s="34">
        <f t="shared" si="12"/>
        <v>1</v>
      </c>
      <c r="AI54" s="32" t="s">
        <v>45</v>
      </c>
      <c r="AJ54" s="41">
        <f t="shared" si="13"/>
        <v>1</v>
      </c>
      <c r="AK54" s="61">
        <f t="shared" si="14"/>
        <v>7</v>
      </c>
      <c r="AL54" s="32">
        <v>5635</v>
      </c>
      <c r="AM54" s="62">
        <f t="shared" si="15"/>
        <v>2.6605288007554297</v>
      </c>
      <c r="AN54" s="46">
        <f t="shared" si="16"/>
        <v>0</v>
      </c>
      <c r="AO54" s="32">
        <v>16434</v>
      </c>
      <c r="AP54" s="47">
        <f t="shared" si="17"/>
        <v>7.7592067988668552</v>
      </c>
      <c r="AQ54" s="48">
        <f t="shared" si="18"/>
        <v>1</v>
      </c>
      <c r="AR54" s="32">
        <v>5219</v>
      </c>
      <c r="AS54" s="63">
        <f t="shared" si="19"/>
        <v>54.93684210526316</v>
      </c>
      <c r="AT54" s="41">
        <f t="shared" si="20"/>
        <v>1</v>
      </c>
      <c r="AU54" s="50">
        <f t="shared" si="21"/>
        <v>2</v>
      </c>
      <c r="AV54" s="51">
        <f t="shared" si="22"/>
        <v>16</v>
      </c>
      <c r="AW54" s="52">
        <f t="shared" si="23"/>
        <v>0.88888888888888884</v>
      </c>
      <c r="AX54" s="30" t="s">
        <v>93</v>
      </c>
      <c r="AY54" s="64"/>
      <c r="AZ54" s="64"/>
      <c r="BA54" s="64"/>
      <c r="BB54" s="64"/>
      <c r="BC54" s="64"/>
      <c r="BD54" s="64"/>
      <c r="BE54" s="64"/>
    </row>
    <row r="55" spans="1:57" s="64" customFormat="1" ht="15.75" x14ac:dyDescent="0.25">
      <c r="A55" s="55">
        <f t="shared" si="24"/>
        <v>50</v>
      </c>
      <c r="B55" s="30" t="s">
        <v>94</v>
      </c>
      <c r="C55" s="31">
        <v>61</v>
      </c>
      <c r="D55" s="32">
        <v>71</v>
      </c>
      <c r="E55" s="56"/>
      <c r="F55" s="34">
        <f t="shared" si="0"/>
        <v>1</v>
      </c>
      <c r="G55" s="35">
        <v>1235</v>
      </c>
      <c r="H55" s="32">
        <v>1231</v>
      </c>
      <c r="I55" s="56"/>
      <c r="J55" s="34">
        <f t="shared" si="1"/>
        <v>1</v>
      </c>
      <c r="K55" s="35">
        <v>41</v>
      </c>
      <c r="L55" s="32">
        <v>41</v>
      </c>
      <c r="M55" s="56"/>
      <c r="N55" s="36">
        <f t="shared" si="2"/>
        <v>1</v>
      </c>
      <c r="O55" s="32">
        <v>1491</v>
      </c>
      <c r="P55" s="32">
        <v>99</v>
      </c>
      <c r="Q55" s="36">
        <f t="shared" si="3"/>
        <v>2</v>
      </c>
      <c r="R55" s="32">
        <v>351</v>
      </c>
      <c r="S55" s="37">
        <f t="shared" si="4"/>
        <v>1</v>
      </c>
      <c r="T55" s="38">
        <v>1610.3999999999999</v>
      </c>
      <c r="U55" s="32">
        <v>1353</v>
      </c>
      <c r="V55" s="57">
        <f t="shared" si="5"/>
        <v>0.84016393442622961</v>
      </c>
      <c r="W55" s="34">
        <f t="shared" si="6"/>
        <v>2</v>
      </c>
      <c r="X55" s="58">
        <f t="shared" si="7"/>
        <v>8</v>
      </c>
      <c r="Y55" s="32">
        <v>88</v>
      </c>
      <c r="Z55" s="41">
        <f t="shared" si="8"/>
        <v>1</v>
      </c>
      <c r="AA55" s="32">
        <v>85</v>
      </c>
      <c r="AB55" s="41">
        <f t="shared" si="9"/>
        <v>2</v>
      </c>
      <c r="AC55" s="32">
        <v>34370</v>
      </c>
      <c r="AD55" s="59">
        <f t="shared" si="10"/>
        <v>2.1477223020683622</v>
      </c>
      <c r="AE55" s="36">
        <f t="shared" si="11"/>
        <v>1</v>
      </c>
      <c r="AF55" s="32">
        <v>18724</v>
      </c>
      <c r="AG55" s="60"/>
      <c r="AH55" s="34">
        <f t="shared" si="12"/>
        <v>1</v>
      </c>
      <c r="AI55" s="32" t="s">
        <v>45</v>
      </c>
      <c r="AJ55" s="41">
        <f t="shared" si="13"/>
        <v>1</v>
      </c>
      <c r="AK55" s="61">
        <f t="shared" si="14"/>
        <v>6</v>
      </c>
      <c r="AL55" s="32">
        <v>7664</v>
      </c>
      <c r="AM55" s="62">
        <f t="shared" si="15"/>
        <v>6.2258326563769293</v>
      </c>
      <c r="AN55" s="46">
        <f t="shared" si="16"/>
        <v>1</v>
      </c>
      <c r="AO55" s="32">
        <v>1811</v>
      </c>
      <c r="AP55" s="47">
        <f t="shared" si="17"/>
        <v>1.4711616571892769</v>
      </c>
      <c r="AQ55" s="48">
        <f t="shared" si="18"/>
        <v>0</v>
      </c>
      <c r="AR55" s="32">
        <v>1762</v>
      </c>
      <c r="AS55" s="63">
        <f t="shared" si="19"/>
        <v>24.816901408450704</v>
      </c>
      <c r="AT55" s="41">
        <f t="shared" si="20"/>
        <v>0</v>
      </c>
      <c r="AU55" s="50">
        <f t="shared" si="21"/>
        <v>1</v>
      </c>
      <c r="AV55" s="51">
        <f t="shared" si="22"/>
        <v>15</v>
      </c>
      <c r="AW55" s="52">
        <f t="shared" si="23"/>
        <v>0.83333333333333337</v>
      </c>
      <c r="AX55" s="30" t="s">
        <v>94</v>
      </c>
    </row>
    <row r="56" spans="1:57" s="64" customFormat="1" ht="15.75" x14ac:dyDescent="0.25">
      <c r="A56" s="55">
        <f t="shared" si="24"/>
        <v>51</v>
      </c>
      <c r="B56" s="30" t="s">
        <v>95</v>
      </c>
      <c r="C56" s="31">
        <v>48</v>
      </c>
      <c r="D56" s="32">
        <v>59</v>
      </c>
      <c r="E56" s="56"/>
      <c r="F56" s="34">
        <f t="shared" si="0"/>
        <v>1</v>
      </c>
      <c r="G56" s="35">
        <v>997</v>
      </c>
      <c r="H56" s="32">
        <v>977</v>
      </c>
      <c r="I56" s="56"/>
      <c r="J56" s="34">
        <f t="shared" si="1"/>
        <v>1</v>
      </c>
      <c r="K56" s="35">
        <v>37</v>
      </c>
      <c r="L56" s="32">
        <v>37</v>
      </c>
      <c r="M56" s="56"/>
      <c r="N56" s="36">
        <f t="shared" si="2"/>
        <v>1</v>
      </c>
      <c r="O56" s="32">
        <v>1124</v>
      </c>
      <c r="P56" s="32">
        <v>97</v>
      </c>
      <c r="Q56" s="36">
        <f t="shared" si="3"/>
        <v>2</v>
      </c>
      <c r="R56" s="32">
        <v>285</v>
      </c>
      <c r="S56" s="37">
        <f t="shared" si="4"/>
        <v>1</v>
      </c>
      <c r="T56" s="74">
        <v>1340.6399999999999</v>
      </c>
      <c r="U56" s="32">
        <v>1284</v>
      </c>
      <c r="V56" s="57">
        <f t="shared" si="5"/>
        <v>0.95775152166129618</v>
      </c>
      <c r="W56" s="34">
        <f t="shared" si="6"/>
        <v>2</v>
      </c>
      <c r="X56" s="58">
        <f t="shared" si="7"/>
        <v>8</v>
      </c>
      <c r="Y56" s="32">
        <v>85</v>
      </c>
      <c r="Z56" s="41">
        <f t="shared" si="8"/>
        <v>1</v>
      </c>
      <c r="AA56" s="32">
        <v>76</v>
      </c>
      <c r="AB56" s="41">
        <f t="shared" si="9"/>
        <v>2</v>
      </c>
      <c r="AC56" s="32">
        <v>36485</v>
      </c>
      <c r="AD56" s="59">
        <f t="shared" si="10"/>
        <v>2.8726084560270846</v>
      </c>
      <c r="AE56" s="36">
        <f t="shared" si="11"/>
        <v>1</v>
      </c>
      <c r="AF56" s="32">
        <v>14413</v>
      </c>
      <c r="AG56" s="60"/>
      <c r="AH56" s="34">
        <f t="shared" si="12"/>
        <v>1</v>
      </c>
      <c r="AI56" s="32" t="s">
        <v>45</v>
      </c>
      <c r="AJ56" s="41">
        <f t="shared" si="13"/>
        <v>1</v>
      </c>
      <c r="AK56" s="61">
        <f t="shared" si="14"/>
        <v>6</v>
      </c>
      <c r="AL56" s="32">
        <v>4200</v>
      </c>
      <c r="AM56" s="62">
        <f t="shared" si="15"/>
        <v>4.2988741044012286</v>
      </c>
      <c r="AN56" s="46">
        <f t="shared" si="16"/>
        <v>1</v>
      </c>
      <c r="AO56" s="32">
        <v>2648</v>
      </c>
      <c r="AP56" s="47">
        <f t="shared" si="17"/>
        <v>2.7103377686796315</v>
      </c>
      <c r="AQ56" s="48">
        <f t="shared" si="18"/>
        <v>0</v>
      </c>
      <c r="AR56" s="32">
        <v>1649</v>
      </c>
      <c r="AS56" s="63">
        <f t="shared" si="19"/>
        <v>27.949152542372882</v>
      </c>
      <c r="AT56" s="41">
        <f t="shared" si="20"/>
        <v>0</v>
      </c>
      <c r="AU56" s="50">
        <f t="shared" si="21"/>
        <v>1</v>
      </c>
      <c r="AV56" s="51">
        <f t="shared" si="22"/>
        <v>15</v>
      </c>
      <c r="AW56" s="52">
        <f t="shared" si="23"/>
        <v>0.83333333333333337</v>
      </c>
      <c r="AX56" s="30" t="s">
        <v>95</v>
      </c>
      <c r="AY56" s="65"/>
      <c r="AZ56" s="65"/>
      <c r="BA56" s="65"/>
      <c r="BB56" s="65"/>
      <c r="BC56" s="65"/>
      <c r="BD56" s="65"/>
      <c r="BE56" s="65"/>
    </row>
    <row r="57" spans="1:57" s="85" customFormat="1" ht="15.75" x14ac:dyDescent="0.25">
      <c r="A57" s="55">
        <f t="shared" si="24"/>
        <v>52</v>
      </c>
      <c r="B57" s="30" t="s">
        <v>96</v>
      </c>
      <c r="C57" s="31">
        <v>30</v>
      </c>
      <c r="D57" s="32">
        <v>34</v>
      </c>
      <c r="E57" s="75"/>
      <c r="F57" s="34">
        <f t="shared" si="0"/>
        <v>1</v>
      </c>
      <c r="G57" s="35">
        <v>612</v>
      </c>
      <c r="H57" s="32">
        <v>607</v>
      </c>
      <c r="I57" s="73"/>
      <c r="J57" s="34">
        <f t="shared" si="1"/>
        <v>1</v>
      </c>
      <c r="K57" s="35">
        <v>23</v>
      </c>
      <c r="L57" s="32">
        <v>23</v>
      </c>
      <c r="M57" s="58"/>
      <c r="N57" s="36">
        <f t="shared" si="2"/>
        <v>1</v>
      </c>
      <c r="O57" s="32">
        <v>862</v>
      </c>
      <c r="P57" s="32">
        <v>82</v>
      </c>
      <c r="Q57" s="36">
        <f t="shared" si="3"/>
        <v>1</v>
      </c>
      <c r="R57" s="32">
        <v>202</v>
      </c>
      <c r="S57" s="37">
        <f t="shared" si="4"/>
        <v>1</v>
      </c>
      <c r="T57" s="74">
        <v>676.19999999999993</v>
      </c>
      <c r="U57" s="32">
        <v>650</v>
      </c>
      <c r="V57" s="57">
        <f t="shared" si="5"/>
        <v>0.96125406684412906</v>
      </c>
      <c r="W57" s="34">
        <f t="shared" si="6"/>
        <v>2</v>
      </c>
      <c r="X57" s="58">
        <f t="shared" si="7"/>
        <v>7</v>
      </c>
      <c r="Y57" s="32">
        <v>95</v>
      </c>
      <c r="Z57" s="41">
        <f t="shared" si="8"/>
        <v>2</v>
      </c>
      <c r="AA57" s="32">
        <v>94</v>
      </c>
      <c r="AB57" s="41">
        <f t="shared" si="9"/>
        <v>2</v>
      </c>
      <c r="AC57" s="32">
        <v>20346</v>
      </c>
      <c r="AD57" s="59">
        <f t="shared" si="10"/>
        <v>2.5783804334051448</v>
      </c>
      <c r="AE57" s="36">
        <f t="shared" si="11"/>
        <v>1</v>
      </c>
      <c r="AF57" s="32">
        <v>9404</v>
      </c>
      <c r="AG57" s="60"/>
      <c r="AH57" s="34">
        <f t="shared" si="12"/>
        <v>1</v>
      </c>
      <c r="AI57" s="32" t="s">
        <v>45</v>
      </c>
      <c r="AJ57" s="41">
        <f t="shared" si="13"/>
        <v>1</v>
      </c>
      <c r="AK57" s="61">
        <f t="shared" si="14"/>
        <v>7</v>
      </c>
      <c r="AL57" s="32">
        <v>2164</v>
      </c>
      <c r="AM57" s="62">
        <f t="shared" si="15"/>
        <v>3.5650741350906094</v>
      </c>
      <c r="AN57" s="46">
        <f t="shared" si="16"/>
        <v>0</v>
      </c>
      <c r="AO57" s="32">
        <v>1425</v>
      </c>
      <c r="AP57" s="47">
        <f t="shared" si="17"/>
        <v>2.3476112026359144</v>
      </c>
      <c r="AQ57" s="48">
        <f t="shared" si="18"/>
        <v>0</v>
      </c>
      <c r="AR57" s="32">
        <v>1197</v>
      </c>
      <c r="AS57" s="63">
        <f t="shared" si="19"/>
        <v>35.205882352941174</v>
      </c>
      <c r="AT57" s="41">
        <f t="shared" si="20"/>
        <v>1</v>
      </c>
      <c r="AU57" s="50">
        <f t="shared" si="21"/>
        <v>1</v>
      </c>
      <c r="AV57" s="51">
        <f t="shared" si="22"/>
        <v>15</v>
      </c>
      <c r="AW57" s="52">
        <f t="shared" si="23"/>
        <v>0.83333333333333337</v>
      </c>
      <c r="AX57" s="30" t="s">
        <v>96</v>
      </c>
      <c r="AY57" s="64"/>
      <c r="AZ57" s="64"/>
      <c r="BA57" s="64"/>
      <c r="BB57" s="64"/>
      <c r="BC57" s="64"/>
      <c r="BD57" s="64"/>
      <c r="BE57" s="64"/>
    </row>
    <row r="58" spans="1:57" s="64" customFormat="1" ht="15.75" x14ac:dyDescent="0.25">
      <c r="A58" s="55">
        <f t="shared" si="24"/>
        <v>53</v>
      </c>
      <c r="B58" s="30" t="s">
        <v>97</v>
      </c>
      <c r="C58" s="31">
        <v>26</v>
      </c>
      <c r="D58" s="32">
        <v>33</v>
      </c>
      <c r="E58" s="75"/>
      <c r="F58" s="34">
        <f t="shared" si="0"/>
        <v>1</v>
      </c>
      <c r="G58" s="35">
        <v>548</v>
      </c>
      <c r="H58" s="32">
        <v>535</v>
      </c>
      <c r="I58" s="73"/>
      <c r="J58" s="34">
        <f t="shared" si="1"/>
        <v>1</v>
      </c>
      <c r="K58" s="35">
        <v>20</v>
      </c>
      <c r="L58" s="32">
        <v>20</v>
      </c>
      <c r="M58" s="58"/>
      <c r="N58" s="36">
        <f t="shared" si="2"/>
        <v>1</v>
      </c>
      <c r="O58" s="32">
        <v>706</v>
      </c>
      <c r="P58" s="32">
        <v>99</v>
      </c>
      <c r="Q58" s="36">
        <f t="shared" si="3"/>
        <v>2</v>
      </c>
      <c r="R58" s="32">
        <v>206</v>
      </c>
      <c r="S58" s="37">
        <f t="shared" si="4"/>
        <v>1</v>
      </c>
      <c r="T58" s="38">
        <v>594.88</v>
      </c>
      <c r="U58" s="32">
        <v>598</v>
      </c>
      <c r="V58" s="57">
        <f t="shared" si="5"/>
        <v>1.0052447552447552</v>
      </c>
      <c r="W58" s="34">
        <f t="shared" si="6"/>
        <v>2</v>
      </c>
      <c r="X58" s="58">
        <f t="shared" si="7"/>
        <v>8</v>
      </c>
      <c r="Y58" s="32">
        <v>100</v>
      </c>
      <c r="Z58" s="41">
        <f t="shared" si="8"/>
        <v>2</v>
      </c>
      <c r="AA58" s="32">
        <v>93</v>
      </c>
      <c r="AB58" s="41">
        <f t="shared" si="9"/>
        <v>2</v>
      </c>
      <c r="AC58" s="32">
        <v>19466</v>
      </c>
      <c r="AD58" s="59">
        <f t="shared" si="10"/>
        <v>2.7988497483824588</v>
      </c>
      <c r="AE58" s="36">
        <f t="shared" si="11"/>
        <v>1</v>
      </c>
      <c r="AF58" s="32">
        <v>6670</v>
      </c>
      <c r="AG58" s="60"/>
      <c r="AH58" s="34">
        <f t="shared" si="12"/>
        <v>1</v>
      </c>
      <c r="AI58" s="32" t="s">
        <v>45</v>
      </c>
      <c r="AJ58" s="41">
        <f t="shared" si="13"/>
        <v>1</v>
      </c>
      <c r="AK58" s="61">
        <f t="shared" si="14"/>
        <v>7</v>
      </c>
      <c r="AL58" s="32">
        <v>1878</v>
      </c>
      <c r="AM58" s="62">
        <f t="shared" si="15"/>
        <v>3.5102803738317756</v>
      </c>
      <c r="AN58" s="46">
        <f t="shared" si="16"/>
        <v>0</v>
      </c>
      <c r="AO58" s="32">
        <v>1035</v>
      </c>
      <c r="AP58" s="47">
        <f t="shared" si="17"/>
        <v>1.9345794392523366</v>
      </c>
      <c r="AQ58" s="48">
        <f t="shared" si="18"/>
        <v>0</v>
      </c>
      <c r="AR58" s="32">
        <v>905</v>
      </c>
      <c r="AS58" s="63">
        <f t="shared" si="19"/>
        <v>27.424242424242426</v>
      </c>
      <c r="AT58" s="41">
        <f t="shared" si="20"/>
        <v>0</v>
      </c>
      <c r="AU58" s="50">
        <f t="shared" si="21"/>
        <v>0</v>
      </c>
      <c r="AV58" s="51">
        <f t="shared" si="22"/>
        <v>15</v>
      </c>
      <c r="AW58" s="52">
        <f t="shared" si="23"/>
        <v>0.83333333333333337</v>
      </c>
      <c r="AX58" s="30" t="s">
        <v>97</v>
      </c>
    </row>
    <row r="59" spans="1:57" s="64" customFormat="1" ht="15.75" x14ac:dyDescent="0.25">
      <c r="A59" s="55">
        <f t="shared" si="24"/>
        <v>54</v>
      </c>
      <c r="B59" s="30" t="s">
        <v>98</v>
      </c>
      <c r="C59" s="31">
        <v>30</v>
      </c>
      <c r="D59" s="32">
        <v>40</v>
      </c>
      <c r="E59" s="75"/>
      <c r="F59" s="34">
        <f t="shared" si="0"/>
        <v>1</v>
      </c>
      <c r="G59" s="35">
        <v>643</v>
      </c>
      <c r="H59" s="32">
        <v>647</v>
      </c>
      <c r="I59" s="73"/>
      <c r="J59" s="34">
        <f t="shared" si="1"/>
        <v>1</v>
      </c>
      <c r="K59" s="35">
        <v>23</v>
      </c>
      <c r="L59" s="32">
        <v>23</v>
      </c>
      <c r="M59" s="58"/>
      <c r="N59" s="36">
        <f t="shared" si="2"/>
        <v>1</v>
      </c>
      <c r="O59" s="32">
        <v>732</v>
      </c>
      <c r="P59" s="32">
        <v>95</v>
      </c>
      <c r="Q59" s="36">
        <f t="shared" si="3"/>
        <v>2</v>
      </c>
      <c r="R59" s="32">
        <v>289</v>
      </c>
      <c r="S59" s="37">
        <f t="shared" si="4"/>
        <v>1</v>
      </c>
      <c r="T59" s="38">
        <v>696.9</v>
      </c>
      <c r="U59" s="32">
        <v>722</v>
      </c>
      <c r="V59" s="57">
        <f t="shared" si="5"/>
        <v>1.0360166451427752</v>
      </c>
      <c r="W59" s="34">
        <f t="shared" si="6"/>
        <v>2</v>
      </c>
      <c r="X59" s="58">
        <f t="shared" si="7"/>
        <v>8</v>
      </c>
      <c r="Y59" s="32">
        <v>92</v>
      </c>
      <c r="Z59" s="41">
        <f t="shared" si="8"/>
        <v>2</v>
      </c>
      <c r="AA59" s="32">
        <v>87</v>
      </c>
      <c r="AB59" s="41">
        <f t="shared" si="9"/>
        <v>2</v>
      </c>
      <c r="AC59" s="32">
        <v>19168</v>
      </c>
      <c r="AD59" s="59">
        <f t="shared" si="10"/>
        <v>2.2789204613006779</v>
      </c>
      <c r="AE59" s="36">
        <f t="shared" si="11"/>
        <v>1</v>
      </c>
      <c r="AF59" s="32">
        <v>7527</v>
      </c>
      <c r="AG59" s="60"/>
      <c r="AH59" s="34">
        <f t="shared" si="12"/>
        <v>1</v>
      </c>
      <c r="AI59" s="32" t="s">
        <v>45</v>
      </c>
      <c r="AJ59" s="41">
        <f t="shared" si="13"/>
        <v>1</v>
      </c>
      <c r="AK59" s="61">
        <f t="shared" si="14"/>
        <v>7</v>
      </c>
      <c r="AL59" s="32">
        <v>1102</v>
      </c>
      <c r="AM59" s="62">
        <f t="shared" si="15"/>
        <v>1.7032457496136013</v>
      </c>
      <c r="AN59" s="46">
        <f t="shared" si="16"/>
        <v>0</v>
      </c>
      <c r="AO59" s="32">
        <v>950</v>
      </c>
      <c r="AP59" s="47">
        <f t="shared" si="17"/>
        <v>1.4683153013910355</v>
      </c>
      <c r="AQ59" s="48">
        <f t="shared" si="18"/>
        <v>0</v>
      </c>
      <c r="AR59" s="32">
        <v>954</v>
      </c>
      <c r="AS59" s="63">
        <f t="shared" si="19"/>
        <v>23.85</v>
      </c>
      <c r="AT59" s="41">
        <f t="shared" si="20"/>
        <v>0</v>
      </c>
      <c r="AU59" s="50">
        <f t="shared" si="21"/>
        <v>0</v>
      </c>
      <c r="AV59" s="51">
        <f t="shared" si="22"/>
        <v>15</v>
      </c>
      <c r="AW59" s="52">
        <f t="shared" si="23"/>
        <v>0.83333333333333337</v>
      </c>
      <c r="AX59" s="30" t="s">
        <v>98</v>
      </c>
      <c r="AY59" s="65"/>
      <c r="AZ59" s="65"/>
      <c r="BA59" s="65"/>
      <c r="BB59" s="65"/>
      <c r="BC59" s="65"/>
      <c r="BD59" s="65"/>
      <c r="BE59" s="65"/>
    </row>
    <row r="60" spans="1:57" s="64" customFormat="1" ht="15.75" x14ac:dyDescent="0.25">
      <c r="A60" s="55">
        <f t="shared" si="24"/>
        <v>55</v>
      </c>
      <c r="B60" s="30" t="s">
        <v>99</v>
      </c>
      <c r="C60" s="31">
        <v>50</v>
      </c>
      <c r="D60" s="32">
        <v>63</v>
      </c>
      <c r="E60" s="75"/>
      <c r="F60" s="34">
        <f t="shared" si="0"/>
        <v>1</v>
      </c>
      <c r="G60" s="35">
        <v>1026</v>
      </c>
      <c r="H60" s="32">
        <v>1044</v>
      </c>
      <c r="I60" s="73"/>
      <c r="J60" s="34">
        <f t="shared" si="1"/>
        <v>1</v>
      </c>
      <c r="K60" s="35">
        <v>37</v>
      </c>
      <c r="L60" s="32">
        <v>37</v>
      </c>
      <c r="M60" s="58"/>
      <c r="N60" s="36">
        <f t="shared" si="2"/>
        <v>1</v>
      </c>
      <c r="O60" s="32">
        <v>1169</v>
      </c>
      <c r="P60" s="32">
        <v>97</v>
      </c>
      <c r="Q60" s="36">
        <f t="shared" si="3"/>
        <v>2</v>
      </c>
      <c r="R60" s="32">
        <v>245</v>
      </c>
      <c r="S60" s="37">
        <f t="shared" si="4"/>
        <v>1</v>
      </c>
      <c r="T60" s="38">
        <v>1279.5</v>
      </c>
      <c r="U60" s="32">
        <v>1163</v>
      </c>
      <c r="V60" s="57">
        <f t="shared" si="5"/>
        <v>0.90894880812817502</v>
      </c>
      <c r="W60" s="34">
        <f t="shared" si="6"/>
        <v>2</v>
      </c>
      <c r="X60" s="58">
        <f t="shared" si="7"/>
        <v>8</v>
      </c>
      <c r="Y60" s="32">
        <v>93</v>
      </c>
      <c r="Z60" s="41">
        <f t="shared" si="8"/>
        <v>2</v>
      </c>
      <c r="AA60" s="32">
        <v>91</v>
      </c>
      <c r="AB60" s="41">
        <f t="shared" si="9"/>
        <v>2</v>
      </c>
      <c r="AC60" s="32">
        <v>33223</v>
      </c>
      <c r="AD60" s="59">
        <f t="shared" si="10"/>
        <v>2.4479074565281462</v>
      </c>
      <c r="AE60" s="36">
        <f t="shared" si="11"/>
        <v>1</v>
      </c>
      <c r="AF60" s="32">
        <v>16733</v>
      </c>
      <c r="AG60" s="60"/>
      <c r="AH60" s="34">
        <f t="shared" si="12"/>
        <v>1</v>
      </c>
      <c r="AI60" s="32" t="s">
        <v>45</v>
      </c>
      <c r="AJ60" s="41">
        <f t="shared" si="13"/>
        <v>1</v>
      </c>
      <c r="AK60" s="61">
        <f t="shared" si="14"/>
        <v>7</v>
      </c>
      <c r="AL60" s="32">
        <v>2430</v>
      </c>
      <c r="AM60" s="62">
        <f t="shared" si="15"/>
        <v>2.3275862068965516</v>
      </c>
      <c r="AN60" s="46">
        <f t="shared" si="16"/>
        <v>0</v>
      </c>
      <c r="AO60" s="32">
        <v>1370</v>
      </c>
      <c r="AP60" s="47">
        <f t="shared" si="17"/>
        <v>1.3122605363984674</v>
      </c>
      <c r="AQ60" s="48">
        <f t="shared" si="18"/>
        <v>0</v>
      </c>
      <c r="AR60" s="32">
        <v>1762</v>
      </c>
      <c r="AS60" s="63">
        <f t="shared" si="19"/>
        <v>27.968253968253968</v>
      </c>
      <c r="AT60" s="41">
        <f t="shared" si="20"/>
        <v>0</v>
      </c>
      <c r="AU60" s="50">
        <f t="shared" si="21"/>
        <v>0</v>
      </c>
      <c r="AV60" s="51">
        <f t="shared" si="22"/>
        <v>15</v>
      </c>
      <c r="AW60" s="52">
        <f t="shared" si="23"/>
        <v>0.83333333333333337</v>
      </c>
      <c r="AX60" s="30" t="s">
        <v>99</v>
      </c>
      <c r="AY60" s="65"/>
      <c r="AZ60" s="65"/>
      <c r="BA60" s="65"/>
      <c r="BB60" s="65"/>
      <c r="BC60" s="65"/>
      <c r="BD60" s="65"/>
      <c r="BE60" s="65"/>
    </row>
    <row r="61" spans="1:57" s="64" customFormat="1" ht="15.75" x14ac:dyDescent="0.25">
      <c r="A61" s="55">
        <f t="shared" si="24"/>
        <v>56</v>
      </c>
      <c r="B61" s="30" t="s">
        <v>100</v>
      </c>
      <c r="C61" s="31">
        <v>26</v>
      </c>
      <c r="D61" s="32">
        <v>30</v>
      </c>
      <c r="E61" s="79"/>
      <c r="F61" s="34">
        <f t="shared" si="0"/>
        <v>1</v>
      </c>
      <c r="G61" s="35">
        <v>670</v>
      </c>
      <c r="H61" s="32">
        <v>682</v>
      </c>
      <c r="I61" s="79"/>
      <c r="J61" s="34">
        <f t="shared" si="1"/>
        <v>1</v>
      </c>
      <c r="K61" s="35">
        <v>23</v>
      </c>
      <c r="L61" s="32">
        <v>23</v>
      </c>
      <c r="M61" s="79"/>
      <c r="N61" s="36">
        <f t="shared" si="2"/>
        <v>1</v>
      </c>
      <c r="O61" s="32">
        <v>727</v>
      </c>
      <c r="P61" s="32">
        <v>94</v>
      </c>
      <c r="Q61" s="36">
        <f t="shared" si="3"/>
        <v>2</v>
      </c>
      <c r="R61" s="32">
        <v>178</v>
      </c>
      <c r="S61" s="37">
        <f t="shared" si="4"/>
        <v>1</v>
      </c>
      <c r="T61" s="38">
        <v>746.46</v>
      </c>
      <c r="U61" s="32">
        <v>733</v>
      </c>
      <c r="V61" s="57">
        <f t="shared" si="5"/>
        <v>0.98196822334753364</v>
      </c>
      <c r="W61" s="34">
        <f t="shared" si="6"/>
        <v>2</v>
      </c>
      <c r="X61" s="58">
        <f t="shared" si="7"/>
        <v>8</v>
      </c>
      <c r="Y61" s="32">
        <v>89</v>
      </c>
      <c r="Z61" s="41">
        <f t="shared" si="8"/>
        <v>1</v>
      </c>
      <c r="AA61" s="32">
        <v>76</v>
      </c>
      <c r="AB61" s="41">
        <f t="shared" si="9"/>
        <v>2</v>
      </c>
      <c r="AC61" s="32">
        <v>21420</v>
      </c>
      <c r="AD61" s="59">
        <f t="shared" si="10"/>
        <v>2.4159711256485448</v>
      </c>
      <c r="AE61" s="36">
        <f t="shared" si="11"/>
        <v>1</v>
      </c>
      <c r="AF61" s="32">
        <v>8281</v>
      </c>
      <c r="AG61" s="68"/>
      <c r="AH61" s="34">
        <f t="shared" si="12"/>
        <v>1</v>
      </c>
      <c r="AI61" s="32" t="s">
        <v>45</v>
      </c>
      <c r="AJ61" s="41">
        <f t="shared" si="13"/>
        <v>1</v>
      </c>
      <c r="AK61" s="61">
        <f t="shared" si="14"/>
        <v>6</v>
      </c>
      <c r="AL61" s="32">
        <v>674</v>
      </c>
      <c r="AM61" s="62">
        <f t="shared" si="15"/>
        <v>0.98826979472140764</v>
      </c>
      <c r="AN61" s="46">
        <f t="shared" si="16"/>
        <v>0</v>
      </c>
      <c r="AO61" s="32">
        <v>434</v>
      </c>
      <c r="AP61" s="47">
        <f t="shared" si="17"/>
        <v>0.63636363636363635</v>
      </c>
      <c r="AQ61" s="48">
        <f t="shared" si="18"/>
        <v>0</v>
      </c>
      <c r="AR61" s="32">
        <v>918</v>
      </c>
      <c r="AS61" s="63">
        <f t="shared" si="19"/>
        <v>30.6</v>
      </c>
      <c r="AT61" s="41">
        <f t="shared" si="20"/>
        <v>1</v>
      </c>
      <c r="AU61" s="50">
        <f t="shared" si="21"/>
        <v>1</v>
      </c>
      <c r="AV61" s="51">
        <f t="shared" si="22"/>
        <v>15</v>
      </c>
      <c r="AW61" s="52">
        <f t="shared" si="23"/>
        <v>0.83333333333333337</v>
      </c>
      <c r="AX61" s="30" t="s">
        <v>100</v>
      </c>
      <c r="AY61" s="65"/>
      <c r="AZ61" s="65"/>
      <c r="BA61" s="65"/>
      <c r="BB61" s="65"/>
      <c r="BC61" s="65"/>
      <c r="BD61" s="65"/>
      <c r="BE61" s="65"/>
    </row>
    <row r="62" spans="1:57" s="64" customFormat="1" ht="15.75" x14ac:dyDescent="0.25">
      <c r="A62" s="55">
        <f t="shared" si="24"/>
        <v>57</v>
      </c>
      <c r="B62" s="30" t="s">
        <v>101</v>
      </c>
      <c r="C62" s="31">
        <v>38</v>
      </c>
      <c r="D62" s="32">
        <v>43</v>
      </c>
      <c r="E62" s="66"/>
      <c r="F62" s="34">
        <f t="shared" si="0"/>
        <v>1</v>
      </c>
      <c r="G62" s="35">
        <v>884</v>
      </c>
      <c r="H62" s="32">
        <v>887</v>
      </c>
      <c r="I62" s="67"/>
      <c r="J62" s="34">
        <f t="shared" si="1"/>
        <v>1</v>
      </c>
      <c r="K62" s="35">
        <v>32</v>
      </c>
      <c r="L62" s="32">
        <v>32</v>
      </c>
      <c r="M62" s="58"/>
      <c r="N62" s="36">
        <f t="shared" si="2"/>
        <v>1</v>
      </c>
      <c r="O62" s="32">
        <v>876</v>
      </c>
      <c r="P62" s="32">
        <v>92</v>
      </c>
      <c r="Q62" s="36">
        <f t="shared" si="3"/>
        <v>2</v>
      </c>
      <c r="R62" s="32">
        <v>236</v>
      </c>
      <c r="S62" s="37">
        <f t="shared" si="4"/>
        <v>1</v>
      </c>
      <c r="T62" s="38">
        <v>1116.44</v>
      </c>
      <c r="U62" s="32">
        <v>941</v>
      </c>
      <c r="V62" s="57">
        <f t="shared" si="5"/>
        <v>0.8428576546881158</v>
      </c>
      <c r="W62" s="34">
        <f t="shared" si="6"/>
        <v>2</v>
      </c>
      <c r="X62" s="58">
        <f t="shared" si="7"/>
        <v>8</v>
      </c>
      <c r="Y62" s="32">
        <v>87</v>
      </c>
      <c r="Z62" s="41">
        <f t="shared" si="8"/>
        <v>1</v>
      </c>
      <c r="AA62" s="32">
        <v>81</v>
      </c>
      <c r="AB62" s="41">
        <f t="shared" si="9"/>
        <v>2</v>
      </c>
      <c r="AC62" s="32">
        <v>26427</v>
      </c>
      <c r="AD62" s="59">
        <f t="shared" si="10"/>
        <v>2.291822044922383</v>
      </c>
      <c r="AE62" s="36">
        <f t="shared" si="11"/>
        <v>1</v>
      </c>
      <c r="AF62" s="32">
        <v>8800</v>
      </c>
      <c r="AG62" s="68"/>
      <c r="AH62" s="34">
        <f t="shared" si="12"/>
        <v>1</v>
      </c>
      <c r="AI62" s="32" t="s">
        <v>45</v>
      </c>
      <c r="AJ62" s="41">
        <f t="shared" si="13"/>
        <v>1</v>
      </c>
      <c r="AK62" s="61">
        <f t="shared" si="14"/>
        <v>6</v>
      </c>
      <c r="AL62" s="32">
        <v>2827</v>
      </c>
      <c r="AM62" s="62">
        <f t="shared" si="15"/>
        <v>3.1871476888387824</v>
      </c>
      <c r="AN62" s="46">
        <f t="shared" si="16"/>
        <v>0</v>
      </c>
      <c r="AO62" s="32">
        <v>2629</v>
      </c>
      <c r="AP62" s="47">
        <f t="shared" si="17"/>
        <v>2.9639233370913192</v>
      </c>
      <c r="AQ62" s="48">
        <f t="shared" si="18"/>
        <v>0</v>
      </c>
      <c r="AR62" s="32">
        <v>1484</v>
      </c>
      <c r="AS62" s="63">
        <f t="shared" si="19"/>
        <v>34.511627906976742</v>
      </c>
      <c r="AT62" s="41">
        <f t="shared" si="20"/>
        <v>1</v>
      </c>
      <c r="AU62" s="50">
        <f t="shared" si="21"/>
        <v>1</v>
      </c>
      <c r="AV62" s="51">
        <f t="shared" si="22"/>
        <v>15</v>
      </c>
      <c r="AW62" s="52">
        <f t="shared" si="23"/>
        <v>0.83333333333333337</v>
      </c>
      <c r="AX62" s="30" t="s">
        <v>101</v>
      </c>
    </row>
    <row r="63" spans="1:57" s="64" customFormat="1" ht="15.75" x14ac:dyDescent="0.25">
      <c r="A63" s="55">
        <f t="shared" si="24"/>
        <v>58</v>
      </c>
      <c r="B63" s="30" t="s">
        <v>102</v>
      </c>
      <c r="C63" s="31">
        <v>50</v>
      </c>
      <c r="D63" s="32">
        <v>66</v>
      </c>
      <c r="E63" s="75"/>
      <c r="F63" s="34">
        <f t="shared" si="0"/>
        <v>1</v>
      </c>
      <c r="G63" s="35">
        <v>1170</v>
      </c>
      <c r="H63" s="32">
        <v>1171</v>
      </c>
      <c r="I63" s="73"/>
      <c r="J63" s="34">
        <f t="shared" si="1"/>
        <v>1</v>
      </c>
      <c r="K63" s="35">
        <v>40</v>
      </c>
      <c r="L63" s="32">
        <v>40</v>
      </c>
      <c r="M63" s="58"/>
      <c r="N63" s="36">
        <f t="shared" si="2"/>
        <v>1</v>
      </c>
      <c r="O63" s="32">
        <v>1182</v>
      </c>
      <c r="P63" s="32">
        <v>98</v>
      </c>
      <c r="Q63" s="36">
        <f t="shared" si="3"/>
        <v>2</v>
      </c>
      <c r="R63" s="32">
        <v>232</v>
      </c>
      <c r="S63" s="37">
        <f t="shared" si="4"/>
        <v>1</v>
      </c>
      <c r="T63" s="38">
        <v>1352</v>
      </c>
      <c r="U63" s="32">
        <v>1244</v>
      </c>
      <c r="V63" s="57">
        <f t="shared" si="5"/>
        <v>0.92011834319526631</v>
      </c>
      <c r="W63" s="34">
        <f t="shared" si="6"/>
        <v>2</v>
      </c>
      <c r="X63" s="58">
        <f t="shared" si="7"/>
        <v>8</v>
      </c>
      <c r="Y63" s="32">
        <v>92</v>
      </c>
      <c r="Z63" s="41">
        <f t="shared" si="8"/>
        <v>2</v>
      </c>
      <c r="AA63" s="32">
        <v>86</v>
      </c>
      <c r="AB63" s="41">
        <f t="shared" si="9"/>
        <v>2</v>
      </c>
      <c r="AC63" s="32">
        <v>36436</v>
      </c>
      <c r="AD63" s="59">
        <f t="shared" si="10"/>
        <v>2.3934835446364056</v>
      </c>
      <c r="AE63" s="36">
        <f t="shared" si="11"/>
        <v>1</v>
      </c>
      <c r="AF63" s="32">
        <v>11216</v>
      </c>
      <c r="AG63" s="60"/>
      <c r="AH63" s="34">
        <f t="shared" si="12"/>
        <v>1</v>
      </c>
      <c r="AI63" s="32" t="s">
        <v>45</v>
      </c>
      <c r="AJ63" s="41">
        <f t="shared" si="13"/>
        <v>1</v>
      </c>
      <c r="AK63" s="61">
        <f t="shared" si="14"/>
        <v>7</v>
      </c>
      <c r="AL63" s="32">
        <v>2381</v>
      </c>
      <c r="AM63" s="62">
        <f t="shared" si="15"/>
        <v>2.0333048676345005</v>
      </c>
      <c r="AN63" s="46">
        <f t="shared" si="16"/>
        <v>0</v>
      </c>
      <c r="AO63" s="32">
        <v>1260</v>
      </c>
      <c r="AP63" s="47">
        <f t="shared" si="17"/>
        <v>1.0760034158838601</v>
      </c>
      <c r="AQ63" s="48">
        <f t="shared" si="18"/>
        <v>0</v>
      </c>
      <c r="AR63" s="32">
        <v>1599</v>
      </c>
      <c r="AS63" s="63">
        <f t="shared" si="19"/>
        <v>24.227272727272727</v>
      </c>
      <c r="AT63" s="41">
        <f t="shared" si="20"/>
        <v>0</v>
      </c>
      <c r="AU63" s="50">
        <f t="shared" si="21"/>
        <v>0</v>
      </c>
      <c r="AV63" s="51">
        <f t="shared" si="22"/>
        <v>15</v>
      </c>
      <c r="AW63" s="52">
        <f t="shared" si="23"/>
        <v>0.83333333333333337</v>
      </c>
      <c r="AX63" s="30" t="s">
        <v>102</v>
      </c>
    </row>
    <row r="64" spans="1:57" s="64" customFormat="1" ht="15.75" x14ac:dyDescent="0.25">
      <c r="A64" s="55">
        <f t="shared" si="24"/>
        <v>59</v>
      </c>
      <c r="B64" s="30" t="s">
        <v>103</v>
      </c>
      <c r="C64" s="31">
        <v>48</v>
      </c>
      <c r="D64" s="32">
        <v>62</v>
      </c>
      <c r="E64" s="76"/>
      <c r="F64" s="34">
        <f t="shared" si="0"/>
        <v>1</v>
      </c>
      <c r="G64" s="35">
        <v>1257</v>
      </c>
      <c r="H64" s="32">
        <v>1292</v>
      </c>
      <c r="I64" s="67"/>
      <c r="J64" s="34">
        <f t="shared" si="1"/>
        <v>1</v>
      </c>
      <c r="K64" s="35">
        <v>40</v>
      </c>
      <c r="L64" s="32">
        <v>40</v>
      </c>
      <c r="M64" s="58"/>
      <c r="N64" s="36">
        <f t="shared" si="2"/>
        <v>1</v>
      </c>
      <c r="O64" s="32">
        <v>1993</v>
      </c>
      <c r="P64" s="32">
        <v>98</v>
      </c>
      <c r="Q64" s="36">
        <f t="shared" si="3"/>
        <v>2</v>
      </c>
      <c r="R64" s="32">
        <v>302</v>
      </c>
      <c r="S64" s="37">
        <f t="shared" si="4"/>
        <v>1</v>
      </c>
      <c r="T64" s="71">
        <v>1338.72</v>
      </c>
      <c r="U64" s="32">
        <v>1208</v>
      </c>
      <c r="V64" s="57">
        <f t="shared" si="5"/>
        <v>0.90235448786900918</v>
      </c>
      <c r="W64" s="34">
        <f t="shared" si="6"/>
        <v>2</v>
      </c>
      <c r="X64" s="58">
        <f t="shared" si="7"/>
        <v>8</v>
      </c>
      <c r="Y64" s="32">
        <v>91</v>
      </c>
      <c r="Z64" s="41">
        <f t="shared" si="8"/>
        <v>2</v>
      </c>
      <c r="AA64" s="32">
        <v>87</v>
      </c>
      <c r="AB64" s="41">
        <f t="shared" si="9"/>
        <v>2</v>
      </c>
      <c r="AC64" s="32">
        <v>55009</v>
      </c>
      <c r="AD64" s="59">
        <f t="shared" si="10"/>
        <v>3.2751250297689927</v>
      </c>
      <c r="AE64" s="36">
        <f t="shared" si="11"/>
        <v>1</v>
      </c>
      <c r="AF64" s="32">
        <v>16395</v>
      </c>
      <c r="AG64" s="68"/>
      <c r="AH64" s="34">
        <f t="shared" si="12"/>
        <v>1</v>
      </c>
      <c r="AI64" s="32" t="s">
        <v>45</v>
      </c>
      <c r="AJ64" s="41">
        <f t="shared" si="13"/>
        <v>1</v>
      </c>
      <c r="AK64" s="61">
        <f t="shared" si="14"/>
        <v>7</v>
      </c>
      <c r="AL64" s="32">
        <v>2615</v>
      </c>
      <c r="AM64" s="62">
        <f t="shared" si="15"/>
        <v>2.0239938080495357</v>
      </c>
      <c r="AN64" s="46">
        <f t="shared" si="16"/>
        <v>0</v>
      </c>
      <c r="AO64" s="32">
        <v>2716</v>
      </c>
      <c r="AP64" s="47">
        <f t="shared" si="17"/>
        <v>2.1021671826625385</v>
      </c>
      <c r="AQ64" s="48">
        <f t="shared" si="18"/>
        <v>0</v>
      </c>
      <c r="AR64" s="32">
        <v>1729</v>
      </c>
      <c r="AS64" s="63">
        <f t="shared" si="19"/>
        <v>27.887096774193548</v>
      </c>
      <c r="AT64" s="41">
        <f t="shared" si="20"/>
        <v>0</v>
      </c>
      <c r="AU64" s="50">
        <f t="shared" si="21"/>
        <v>0</v>
      </c>
      <c r="AV64" s="51">
        <f t="shared" si="22"/>
        <v>15</v>
      </c>
      <c r="AW64" s="52">
        <f t="shared" si="23"/>
        <v>0.83333333333333337</v>
      </c>
      <c r="AX64" s="30" t="s">
        <v>103</v>
      </c>
    </row>
    <row r="65" spans="1:57" s="64" customFormat="1" ht="15.75" x14ac:dyDescent="0.25">
      <c r="A65" s="55">
        <f t="shared" si="24"/>
        <v>60</v>
      </c>
      <c r="B65" s="30" t="s">
        <v>104</v>
      </c>
      <c r="C65" s="31">
        <v>71</v>
      </c>
      <c r="D65" s="32">
        <v>83</v>
      </c>
      <c r="E65" s="66"/>
      <c r="F65" s="34">
        <f t="shared" si="0"/>
        <v>1</v>
      </c>
      <c r="G65" s="35">
        <v>1564</v>
      </c>
      <c r="H65" s="32">
        <v>1570</v>
      </c>
      <c r="I65" s="67"/>
      <c r="J65" s="34">
        <f t="shared" si="1"/>
        <v>1</v>
      </c>
      <c r="K65" s="35">
        <v>54</v>
      </c>
      <c r="L65" s="32">
        <v>54</v>
      </c>
      <c r="M65" s="58"/>
      <c r="N65" s="36">
        <f t="shared" si="2"/>
        <v>1</v>
      </c>
      <c r="O65" s="32">
        <v>1742</v>
      </c>
      <c r="P65" s="32">
        <v>100</v>
      </c>
      <c r="Q65" s="36">
        <f t="shared" si="3"/>
        <v>2</v>
      </c>
      <c r="R65" s="32">
        <v>255</v>
      </c>
      <c r="S65" s="37">
        <f t="shared" si="4"/>
        <v>1</v>
      </c>
      <c r="T65" s="38">
        <v>1627.3200000000002</v>
      </c>
      <c r="U65" s="32">
        <v>1680</v>
      </c>
      <c r="V65" s="57">
        <f t="shared" si="5"/>
        <v>1.0323722439348129</v>
      </c>
      <c r="W65" s="34">
        <f t="shared" si="6"/>
        <v>2</v>
      </c>
      <c r="X65" s="58">
        <f t="shared" si="7"/>
        <v>8</v>
      </c>
      <c r="Y65" s="32">
        <v>99</v>
      </c>
      <c r="Z65" s="41">
        <f t="shared" si="8"/>
        <v>2</v>
      </c>
      <c r="AA65" s="32">
        <v>92</v>
      </c>
      <c r="AB65" s="41">
        <f t="shared" si="9"/>
        <v>2</v>
      </c>
      <c r="AC65" s="32">
        <v>54626</v>
      </c>
      <c r="AD65" s="59">
        <f t="shared" si="10"/>
        <v>2.6764331210191084</v>
      </c>
      <c r="AE65" s="36">
        <f t="shared" si="11"/>
        <v>1</v>
      </c>
      <c r="AF65" s="32">
        <v>21450</v>
      </c>
      <c r="AG65" s="68"/>
      <c r="AH65" s="34">
        <f t="shared" si="12"/>
        <v>1</v>
      </c>
      <c r="AI65" s="32" t="s">
        <v>45</v>
      </c>
      <c r="AJ65" s="41">
        <f t="shared" si="13"/>
        <v>1</v>
      </c>
      <c r="AK65" s="61">
        <f t="shared" si="14"/>
        <v>7</v>
      </c>
      <c r="AL65" s="32">
        <v>3685</v>
      </c>
      <c r="AM65" s="62">
        <f t="shared" si="15"/>
        <v>2.3471337579617835</v>
      </c>
      <c r="AN65" s="46">
        <f t="shared" si="16"/>
        <v>0</v>
      </c>
      <c r="AO65" s="32">
        <v>712</v>
      </c>
      <c r="AP65" s="47">
        <f t="shared" si="17"/>
        <v>0.45350318471337581</v>
      </c>
      <c r="AQ65" s="48">
        <f t="shared" si="18"/>
        <v>0</v>
      </c>
      <c r="AR65" s="32">
        <v>1598</v>
      </c>
      <c r="AS65" s="63">
        <f t="shared" si="19"/>
        <v>19.253012048192772</v>
      </c>
      <c r="AT65" s="41">
        <f t="shared" si="20"/>
        <v>0</v>
      </c>
      <c r="AU65" s="50">
        <f t="shared" si="21"/>
        <v>0</v>
      </c>
      <c r="AV65" s="51">
        <f t="shared" si="22"/>
        <v>15</v>
      </c>
      <c r="AW65" s="52">
        <f t="shared" si="23"/>
        <v>0.83333333333333337</v>
      </c>
      <c r="AX65" s="30" t="s">
        <v>104</v>
      </c>
    </row>
    <row r="66" spans="1:57" s="64" customFormat="1" ht="17.25" x14ac:dyDescent="0.3">
      <c r="A66" s="55">
        <f t="shared" si="24"/>
        <v>61</v>
      </c>
      <c r="B66" s="30" t="s">
        <v>105</v>
      </c>
      <c r="C66" s="31">
        <v>53</v>
      </c>
      <c r="D66" s="32">
        <v>72</v>
      </c>
      <c r="E66" s="86"/>
      <c r="F66" s="34">
        <f t="shared" si="0"/>
        <v>1</v>
      </c>
      <c r="G66" s="35">
        <v>1160</v>
      </c>
      <c r="H66" s="32">
        <v>1177</v>
      </c>
      <c r="I66" s="86"/>
      <c r="J66" s="34">
        <f t="shared" si="1"/>
        <v>1</v>
      </c>
      <c r="K66" s="35">
        <v>44</v>
      </c>
      <c r="L66" s="32">
        <v>44</v>
      </c>
      <c r="M66" s="86"/>
      <c r="N66" s="36">
        <f t="shared" si="2"/>
        <v>1</v>
      </c>
      <c r="O66" s="32">
        <v>1263</v>
      </c>
      <c r="P66" s="32">
        <v>93</v>
      </c>
      <c r="Q66" s="36">
        <f t="shared" si="3"/>
        <v>2</v>
      </c>
      <c r="R66" s="32">
        <v>348</v>
      </c>
      <c r="S66" s="37">
        <f t="shared" si="4"/>
        <v>1</v>
      </c>
      <c r="T66" s="71">
        <v>1451.67</v>
      </c>
      <c r="U66" s="32">
        <v>1230</v>
      </c>
      <c r="V66" s="57">
        <f t="shared" si="5"/>
        <v>0.84730000619975609</v>
      </c>
      <c r="W66" s="34">
        <f t="shared" si="6"/>
        <v>2</v>
      </c>
      <c r="X66" s="58">
        <f t="shared" si="7"/>
        <v>8</v>
      </c>
      <c r="Y66" s="32">
        <v>93</v>
      </c>
      <c r="Z66" s="41">
        <f t="shared" si="8"/>
        <v>2</v>
      </c>
      <c r="AA66" s="32">
        <v>90</v>
      </c>
      <c r="AB66" s="41">
        <f t="shared" si="9"/>
        <v>2</v>
      </c>
      <c r="AC66" s="32">
        <v>47157</v>
      </c>
      <c r="AD66" s="59">
        <f t="shared" si="10"/>
        <v>3.0819554277498202</v>
      </c>
      <c r="AE66" s="36">
        <f t="shared" si="11"/>
        <v>1</v>
      </c>
      <c r="AF66" s="32">
        <v>14459</v>
      </c>
      <c r="AG66" s="68"/>
      <c r="AH66" s="34">
        <f t="shared" si="12"/>
        <v>1</v>
      </c>
      <c r="AI66" s="32" t="s">
        <v>45</v>
      </c>
      <c r="AJ66" s="41">
        <f t="shared" si="13"/>
        <v>1</v>
      </c>
      <c r="AK66" s="61">
        <f t="shared" si="14"/>
        <v>7</v>
      </c>
      <c r="AL66" s="32">
        <v>3882</v>
      </c>
      <c r="AM66" s="62">
        <f t="shared" si="15"/>
        <v>3.2982158028886999</v>
      </c>
      <c r="AN66" s="46">
        <f t="shared" si="16"/>
        <v>0</v>
      </c>
      <c r="AO66" s="32">
        <v>1506</v>
      </c>
      <c r="AP66" s="47">
        <f t="shared" si="17"/>
        <v>1.2795242141036534</v>
      </c>
      <c r="AQ66" s="48">
        <f t="shared" si="18"/>
        <v>0</v>
      </c>
      <c r="AR66" s="32">
        <v>1693</v>
      </c>
      <c r="AS66" s="63">
        <f t="shared" si="19"/>
        <v>23.513888888888889</v>
      </c>
      <c r="AT66" s="41">
        <f t="shared" si="20"/>
        <v>0</v>
      </c>
      <c r="AU66" s="50">
        <f t="shared" si="21"/>
        <v>0</v>
      </c>
      <c r="AV66" s="51">
        <f t="shared" si="22"/>
        <v>15</v>
      </c>
      <c r="AW66" s="52">
        <f t="shared" si="23"/>
        <v>0.83333333333333337</v>
      </c>
      <c r="AX66" s="30" t="s">
        <v>105</v>
      </c>
    </row>
    <row r="67" spans="1:57" s="64" customFormat="1" ht="15.75" x14ac:dyDescent="0.25">
      <c r="A67" s="55">
        <f t="shared" si="24"/>
        <v>62</v>
      </c>
      <c r="B67" s="30" t="s">
        <v>106</v>
      </c>
      <c r="C67" s="31">
        <v>13</v>
      </c>
      <c r="D67" s="32">
        <v>17</v>
      </c>
      <c r="E67" s="75"/>
      <c r="F67" s="34">
        <f t="shared" si="0"/>
        <v>1</v>
      </c>
      <c r="G67" s="35">
        <v>125</v>
      </c>
      <c r="H67" s="32">
        <v>138</v>
      </c>
      <c r="I67" s="73"/>
      <c r="J67" s="34">
        <f t="shared" si="1"/>
        <v>1</v>
      </c>
      <c r="K67" s="35">
        <v>10</v>
      </c>
      <c r="L67" s="32">
        <v>10</v>
      </c>
      <c r="M67" s="58"/>
      <c r="N67" s="36">
        <f t="shared" si="2"/>
        <v>1</v>
      </c>
      <c r="O67" s="32">
        <v>176</v>
      </c>
      <c r="P67" s="32">
        <v>100</v>
      </c>
      <c r="Q67" s="36">
        <f t="shared" si="3"/>
        <v>2</v>
      </c>
      <c r="R67" s="32">
        <v>150</v>
      </c>
      <c r="S67" s="37">
        <v>1</v>
      </c>
      <c r="T67" s="38">
        <v>208</v>
      </c>
      <c r="U67" s="32">
        <v>268</v>
      </c>
      <c r="V67" s="57">
        <f t="shared" si="5"/>
        <v>1.2884615384615385</v>
      </c>
      <c r="W67" s="34">
        <f t="shared" si="6"/>
        <v>2</v>
      </c>
      <c r="X67" s="58">
        <f t="shared" si="7"/>
        <v>8</v>
      </c>
      <c r="Y67" s="32">
        <v>95</v>
      </c>
      <c r="Z67" s="41">
        <f t="shared" si="8"/>
        <v>2</v>
      </c>
      <c r="AA67" s="32">
        <v>96</v>
      </c>
      <c r="AB67" s="41">
        <f t="shared" si="9"/>
        <v>2</v>
      </c>
      <c r="AC67" s="32">
        <v>6334</v>
      </c>
      <c r="AD67" s="59">
        <f t="shared" si="10"/>
        <v>3.5306577480490522</v>
      </c>
      <c r="AE67" s="36">
        <f t="shared" si="11"/>
        <v>1</v>
      </c>
      <c r="AF67" s="32">
        <v>1991</v>
      </c>
      <c r="AG67" s="60"/>
      <c r="AH67" s="34">
        <f t="shared" si="12"/>
        <v>1</v>
      </c>
      <c r="AI67" s="32" t="s">
        <v>45</v>
      </c>
      <c r="AJ67" s="41">
        <f t="shared" si="13"/>
        <v>1</v>
      </c>
      <c r="AK67" s="61">
        <f t="shared" si="14"/>
        <v>7</v>
      </c>
      <c r="AL67" s="32">
        <v>159</v>
      </c>
      <c r="AM67" s="62">
        <f t="shared" si="15"/>
        <v>1.1521739130434783</v>
      </c>
      <c r="AN67" s="46">
        <f t="shared" si="16"/>
        <v>0</v>
      </c>
      <c r="AO67" s="32">
        <v>27</v>
      </c>
      <c r="AP67" s="47">
        <f t="shared" si="17"/>
        <v>0.19565217391304349</v>
      </c>
      <c r="AQ67" s="48">
        <f t="shared" si="18"/>
        <v>0</v>
      </c>
      <c r="AR67" s="32">
        <v>351</v>
      </c>
      <c r="AS67" s="63">
        <f t="shared" si="19"/>
        <v>20.647058823529413</v>
      </c>
      <c r="AT67" s="41">
        <f t="shared" si="20"/>
        <v>0</v>
      </c>
      <c r="AU67" s="50">
        <f t="shared" si="21"/>
        <v>0</v>
      </c>
      <c r="AV67" s="51">
        <f t="shared" si="22"/>
        <v>15</v>
      </c>
      <c r="AW67" s="52">
        <f t="shared" si="23"/>
        <v>0.83333333333333337</v>
      </c>
      <c r="AX67" s="30" t="s">
        <v>106</v>
      </c>
    </row>
    <row r="68" spans="1:57" s="64" customFormat="1" ht="15.75" x14ac:dyDescent="0.25">
      <c r="A68" s="55">
        <f t="shared" si="24"/>
        <v>63</v>
      </c>
      <c r="B68" s="30" t="s">
        <v>107</v>
      </c>
      <c r="C68" s="31">
        <v>73</v>
      </c>
      <c r="D68" s="32">
        <v>89</v>
      </c>
      <c r="E68" s="75"/>
      <c r="F68" s="34">
        <f t="shared" si="0"/>
        <v>1</v>
      </c>
      <c r="G68" s="35">
        <v>1685</v>
      </c>
      <c r="H68" s="32">
        <v>1697</v>
      </c>
      <c r="I68" s="73"/>
      <c r="J68" s="34">
        <f t="shared" si="1"/>
        <v>1</v>
      </c>
      <c r="K68" s="35">
        <v>59</v>
      </c>
      <c r="L68" s="32">
        <v>59</v>
      </c>
      <c r="M68" s="58"/>
      <c r="N68" s="36">
        <f t="shared" si="2"/>
        <v>1</v>
      </c>
      <c r="O68" s="32">
        <v>2388</v>
      </c>
      <c r="P68" s="32">
        <v>96</v>
      </c>
      <c r="Q68" s="36">
        <f t="shared" si="3"/>
        <v>2</v>
      </c>
      <c r="R68" s="32">
        <v>231</v>
      </c>
      <c r="S68" s="37">
        <f t="shared" ref="S68:S93" si="25">IF(R68&gt;150,1,0)</f>
        <v>1</v>
      </c>
      <c r="T68" s="38">
        <v>1860.77</v>
      </c>
      <c r="U68" s="32">
        <v>1847</v>
      </c>
      <c r="V68" s="57">
        <f t="shared" si="5"/>
        <v>0.99259983770159665</v>
      </c>
      <c r="W68" s="34">
        <f t="shared" si="6"/>
        <v>2</v>
      </c>
      <c r="X68" s="58">
        <f t="shared" si="7"/>
        <v>8</v>
      </c>
      <c r="Y68" s="32">
        <v>88</v>
      </c>
      <c r="Z68" s="41">
        <f t="shared" si="8"/>
        <v>1</v>
      </c>
      <c r="AA68" s="32">
        <v>76</v>
      </c>
      <c r="AB68" s="41">
        <f t="shared" si="9"/>
        <v>2</v>
      </c>
      <c r="AC68" s="32">
        <v>52719</v>
      </c>
      <c r="AD68" s="59">
        <f t="shared" si="10"/>
        <v>2.389692217034586</v>
      </c>
      <c r="AE68" s="36">
        <f t="shared" si="11"/>
        <v>1</v>
      </c>
      <c r="AF68" s="32">
        <v>19530</v>
      </c>
      <c r="AG68" s="60"/>
      <c r="AH68" s="34">
        <f t="shared" si="12"/>
        <v>1</v>
      </c>
      <c r="AI68" s="32" t="s">
        <v>45</v>
      </c>
      <c r="AJ68" s="41">
        <f t="shared" si="13"/>
        <v>1</v>
      </c>
      <c r="AK68" s="61">
        <f t="shared" si="14"/>
        <v>6</v>
      </c>
      <c r="AL68" s="32">
        <v>6041</v>
      </c>
      <c r="AM68" s="62">
        <f t="shared" si="15"/>
        <v>3.5598114319387153</v>
      </c>
      <c r="AN68" s="46">
        <f t="shared" si="16"/>
        <v>0</v>
      </c>
      <c r="AO68" s="32">
        <v>1093</v>
      </c>
      <c r="AP68" s="47">
        <f t="shared" si="17"/>
        <v>0.64407778432527996</v>
      </c>
      <c r="AQ68" s="48">
        <f t="shared" si="18"/>
        <v>0</v>
      </c>
      <c r="AR68" s="32">
        <v>2583</v>
      </c>
      <c r="AS68" s="63">
        <f t="shared" si="19"/>
        <v>29.022471910112358</v>
      </c>
      <c r="AT68" s="41">
        <f t="shared" si="20"/>
        <v>1</v>
      </c>
      <c r="AU68" s="50">
        <f t="shared" si="21"/>
        <v>1</v>
      </c>
      <c r="AV68" s="51">
        <f t="shared" si="22"/>
        <v>15</v>
      </c>
      <c r="AW68" s="52">
        <f t="shared" si="23"/>
        <v>0.83333333333333337</v>
      </c>
      <c r="AX68" s="30" t="s">
        <v>107</v>
      </c>
    </row>
    <row r="69" spans="1:57" s="64" customFormat="1" ht="15.75" x14ac:dyDescent="0.25">
      <c r="A69" s="55">
        <f t="shared" si="24"/>
        <v>64</v>
      </c>
      <c r="B69" s="30" t="s">
        <v>108</v>
      </c>
      <c r="C69" s="31">
        <v>76</v>
      </c>
      <c r="D69" s="32">
        <v>81</v>
      </c>
      <c r="E69" s="75"/>
      <c r="F69" s="34">
        <f t="shared" si="0"/>
        <v>1</v>
      </c>
      <c r="G69" s="35">
        <v>1764</v>
      </c>
      <c r="H69" s="32">
        <v>1766</v>
      </c>
      <c r="I69" s="73"/>
      <c r="J69" s="34">
        <f t="shared" si="1"/>
        <v>1</v>
      </c>
      <c r="K69" s="35">
        <v>59</v>
      </c>
      <c r="L69" s="32">
        <v>59</v>
      </c>
      <c r="M69" s="58"/>
      <c r="N69" s="36">
        <f t="shared" si="2"/>
        <v>1</v>
      </c>
      <c r="O69" s="32">
        <v>2815</v>
      </c>
      <c r="P69" s="32">
        <v>99</v>
      </c>
      <c r="Q69" s="36">
        <f t="shared" si="3"/>
        <v>2</v>
      </c>
      <c r="R69" s="32">
        <v>227</v>
      </c>
      <c r="S69" s="37">
        <f t="shared" si="25"/>
        <v>1</v>
      </c>
      <c r="T69" s="38">
        <v>2084.6799999999998</v>
      </c>
      <c r="U69" s="32">
        <v>1750</v>
      </c>
      <c r="V69" s="57">
        <f t="shared" si="5"/>
        <v>0.83945737475295978</v>
      </c>
      <c r="W69" s="34">
        <f t="shared" si="6"/>
        <v>2</v>
      </c>
      <c r="X69" s="58">
        <f t="shared" si="7"/>
        <v>8</v>
      </c>
      <c r="Y69" s="32">
        <v>88</v>
      </c>
      <c r="Z69" s="41">
        <f t="shared" si="8"/>
        <v>1</v>
      </c>
      <c r="AA69" s="32">
        <v>82</v>
      </c>
      <c r="AB69" s="41">
        <f t="shared" si="9"/>
        <v>2</v>
      </c>
      <c r="AC69" s="32">
        <v>55133</v>
      </c>
      <c r="AD69" s="59">
        <f t="shared" si="10"/>
        <v>2.4014722536806343</v>
      </c>
      <c r="AE69" s="36">
        <f t="shared" si="11"/>
        <v>1</v>
      </c>
      <c r="AF69" s="32">
        <v>24158</v>
      </c>
      <c r="AG69" s="60"/>
      <c r="AH69" s="34">
        <f t="shared" si="12"/>
        <v>1</v>
      </c>
      <c r="AI69" s="32" t="s">
        <v>45</v>
      </c>
      <c r="AJ69" s="41">
        <f t="shared" si="13"/>
        <v>1</v>
      </c>
      <c r="AK69" s="61">
        <f t="shared" si="14"/>
        <v>6</v>
      </c>
      <c r="AL69" s="32">
        <v>5260</v>
      </c>
      <c r="AM69" s="62">
        <f t="shared" si="15"/>
        <v>2.9784824462061157</v>
      </c>
      <c r="AN69" s="46">
        <f t="shared" si="16"/>
        <v>0</v>
      </c>
      <c r="AO69" s="32">
        <v>6194</v>
      </c>
      <c r="AP69" s="47">
        <f t="shared" si="17"/>
        <v>3.5073612684031712</v>
      </c>
      <c r="AQ69" s="48">
        <f t="shared" si="18"/>
        <v>0</v>
      </c>
      <c r="AR69" s="32">
        <v>3517</v>
      </c>
      <c r="AS69" s="63">
        <f t="shared" si="19"/>
        <v>43.419753086419753</v>
      </c>
      <c r="AT69" s="41">
        <f t="shared" si="20"/>
        <v>1</v>
      </c>
      <c r="AU69" s="50">
        <f t="shared" si="21"/>
        <v>1</v>
      </c>
      <c r="AV69" s="51">
        <f t="shared" si="22"/>
        <v>15</v>
      </c>
      <c r="AW69" s="52">
        <f t="shared" si="23"/>
        <v>0.83333333333333337</v>
      </c>
      <c r="AX69" s="30" t="s">
        <v>108</v>
      </c>
    </row>
    <row r="70" spans="1:57" s="64" customFormat="1" ht="15.75" x14ac:dyDescent="0.25">
      <c r="A70" s="55">
        <f t="shared" si="24"/>
        <v>65</v>
      </c>
      <c r="B70" s="30" t="s">
        <v>109</v>
      </c>
      <c r="C70" s="31">
        <v>46</v>
      </c>
      <c r="D70" s="32">
        <v>49</v>
      </c>
      <c r="E70" s="75"/>
      <c r="F70" s="34">
        <f t="shared" ref="F70:F96" si="26">IF(OR(D70&gt;(C70+40), ( D70&lt;(C70-0))),0,1)</f>
        <v>1</v>
      </c>
      <c r="G70" s="35">
        <v>842</v>
      </c>
      <c r="H70" s="32">
        <v>843</v>
      </c>
      <c r="I70" s="73"/>
      <c r="J70" s="34">
        <f t="shared" ref="J70:J96" si="27">IF(OR(H70&gt;(G70+100),H70&lt;(G70-50)),0,1)</f>
        <v>1</v>
      </c>
      <c r="K70" s="35">
        <v>32</v>
      </c>
      <c r="L70" s="32">
        <v>32</v>
      </c>
      <c r="M70" s="58"/>
      <c r="N70" s="36">
        <f t="shared" ref="N70:N96" si="28">IF(L70&lt;&gt;K70,1,1)</f>
        <v>1</v>
      </c>
      <c r="O70" s="32">
        <v>1204</v>
      </c>
      <c r="P70" s="32">
        <v>97</v>
      </c>
      <c r="Q70" s="36">
        <f t="shared" ref="Q70:Q94" si="29">IF(P70&gt;=90,2,IF(P70&gt;=70,1,0))</f>
        <v>2</v>
      </c>
      <c r="R70" s="32">
        <v>229</v>
      </c>
      <c r="S70" s="37">
        <f t="shared" si="25"/>
        <v>1</v>
      </c>
      <c r="T70" s="38">
        <v>1096.6400000000001</v>
      </c>
      <c r="U70" s="32">
        <v>1002</v>
      </c>
      <c r="V70" s="57">
        <f t="shared" ref="V70:V96" si="30">U70/T70</f>
        <v>0.91370002918004078</v>
      </c>
      <c r="W70" s="34">
        <f t="shared" ref="W70:W96" si="31">IF(V70&gt;=80%,2,IF(V70&gt;=70%,1,0))</f>
        <v>2</v>
      </c>
      <c r="X70" s="58">
        <f t="shared" ref="X70:X96" si="32">F70+J70+N70+Q70+S70+W70</f>
        <v>8</v>
      </c>
      <c r="Y70" s="32">
        <v>94</v>
      </c>
      <c r="Z70" s="41">
        <f t="shared" ref="Z70:Z96" si="33">IF(Y70&gt;=90,2,IF(Y70&gt;=70,1,0))</f>
        <v>2</v>
      </c>
      <c r="AA70" s="32">
        <v>79</v>
      </c>
      <c r="AB70" s="41">
        <f t="shared" ref="AB70:AB96" si="34">IF(AA70&gt;=75,2,IF(AA70&gt;=50,1,0))</f>
        <v>2</v>
      </c>
      <c r="AC70" s="32">
        <v>31410</v>
      </c>
      <c r="AD70" s="59">
        <f t="shared" ref="AD70:AD96" si="35">AC70/H70/13</f>
        <v>2.8661374212975637</v>
      </c>
      <c r="AE70" s="36">
        <f t="shared" ref="AE70:AE96" si="36">IF(AD70&gt;1.36,1,0)</f>
        <v>1</v>
      </c>
      <c r="AF70" s="32">
        <v>10601</v>
      </c>
      <c r="AG70" s="60"/>
      <c r="AH70" s="34">
        <f t="shared" ref="AH70:AH96" si="37">IF(AF70&gt;H70*3,1,0)</f>
        <v>1</v>
      </c>
      <c r="AI70" s="32" t="s">
        <v>45</v>
      </c>
      <c r="AJ70" s="41">
        <f t="shared" ref="AJ70:AJ96" si="38">IF(AI70&gt;=75,1,0)</f>
        <v>1</v>
      </c>
      <c r="AK70" s="61">
        <f t="shared" ref="AK70:AK96" si="39">Z70+AB70+AE70+AH70+AJ70</f>
        <v>7</v>
      </c>
      <c r="AL70" s="32">
        <v>1762</v>
      </c>
      <c r="AM70" s="62">
        <f t="shared" ref="AM70:AM94" si="40">AL70/H70</f>
        <v>2.0901542111506526</v>
      </c>
      <c r="AN70" s="46">
        <f t="shared" ref="AN70:AN96" si="41">IF(AM70&gt;3.9,1,0)</f>
        <v>0</v>
      </c>
      <c r="AO70" s="32">
        <v>982</v>
      </c>
      <c r="AP70" s="47">
        <f t="shared" ref="AP70:AP96" si="42">AO70/H70</f>
        <v>1.1648873072360617</v>
      </c>
      <c r="AQ70" s="48">
        <f t="shared" ref="AQ70:AQ96" si="43">IF(AP70&gt;3.9,1,0)</f>
        <v>0</v>
      </c>
      <c r="AR70" s="32">
        <v>1347</v>
      </c>
      <c r="AS70" s="63">
        <f t="shared" ref="AS70:AS96" si="44">AR70/D70</f>
        <v>27.489795918367346</v>
      </c>
      <c r="AT70" s="41">
        <f t="shared" ref="AT70:AT96" si="45">IF(AS70&gt;29,1,0)</f>
        <v>0</v>
      </c>
      <c r="AU70" s="50">
        <f t="shared" ref="AU70:AU96" si="46">AN70+AQ70+AT70</f>
        <v>0</v>
      </c>
      <c r="AV70" s="51">
        <f t="shared" ref="AV70:AV96" si="47">X70+AK70+AU70</f>
        <v>15</v>
      </c>
      <c r="AW70" s="52">
        <f t="shared" ref="AW70:AW96" si="48">AV70/18</f>
        <v>0.83333333333333337</v>
      </c>
      <c r="AX70" s="30" t="s">
        <v>109</v>
      </c>
    </row>
    <row r="71" spans="1:57" s="64" customFormat="1" ht="15.75" x14ac:dyDescent="0.25">
      <c r="A71" s="55">
        <f t="shared" ref="A71:A96" si="49">A70+1</f>
        <v>66</v>
      </c>
      <c r="B71" s="30" t="s">
        <v>110</v>
      </c>
      <c r="C71" s="31">
        <v>34</v>
      </c>
      <c r="D71" s="32">
        <v>44</v>
      </c>
      <c r="E71" s="79"/>
      <c r="F71" s="34">
        <f t="shared" si="26"/>
        <v>1</v>
      </c>
      <c r="G71" s="35">
        <v>643</v>
      </c>
      <c r="H71" s="32">
        <v>637</v>
      </c>
      <c r="I71" s="79"/>
      <c r="J71" s="34">
        <f t="shared" si="27"/>
        <v>1</v>
      </c>
      <c r="K71" s="35">
        <v>27</v>
      </c>
      <c r="L71" s="32">
        <v>27</v>
      </c>
      <c r="M71" s="79"/>
      <c r="N71" s="36">
        <f t="shared" si="28"/>
        <v>1</v>
      </c>
      <c r="O71" s="32">
        <v>945</v>
      </c>
      <c r="P71" s="32">
        <v>99</v>
      </c>
      <c r="Q71" s="36">
        <f t="shared" si="29"/>
        <v>2</v>
      </c>
      <c r="R71" s="32">
        <v>282</v>
      </c>
      <c r="S71" s="37">
        <f t="shared" si="25"/>
        <v>1</v>
      </c>
      <c r="T71" s="38">
        <v>885.36</v>
      </c>
      <c r="U71" s="32">
        <v>822</v>
      </c>
      <c r="V71" s="57">
        <f t="shared" si="30"/>
        <v>0.92843589048522634</v>
      </c>
      <c r="W71" s="34">
        <f t="shared" si="31"/>
        <v>2</v>
      </c>
      <c r="X71" s="58">
        <f t="shared" si="32"/>
        <v>8</v>
      </c>
      <c r="Y71" s="32">
        <v>98</v>
      </c>
      <c r="Z71" s="41">
        <f t="shared" si="33"/>
        <v>2</v>
      </c>
      <c r="AA71" s="32">
        <v>91</v>
      </c>
      <c r="AB71" s="41">
        <f t="shared" si="34"/>
        <v>2</v>
      </c>
      <c r="AC71" s="32">
        <v>21954</v>
      </c>
      <c r="AD71" s="59">
        <f t="shared" si="35"/>
        <v>2.6511290906895302</v>
      </c>
      <c r="AE71" s="36">
        <f t="shared" si="36"/>
        <v>1</v>
      </c>
      <c r="AF71" s="32">
        <v>6848</v>
      </c>
      <c r="AG71" s="68"/>
      <c r="AH71" s="34">
        <f t="shared" si="37"/>
        <v>1</v>
      </c>
      <c r="AI71" s="32" t="s">
        <v>45</v>
      </c>
      <c r="AJ71" s="41">
        <f t="shared" si="38"/>
        <v>1</v>
      </c>
      <c r="AK71" s="61">
        <f t="shared" si="39"/>
        <v>7</v>
      </c>
      <c r="AL71" s="32">
        <v>832</v>
      </c>
      <c r="AM71" s="62">
        <f t="shared" si="40"/>
        <v>1.3061224489795917</v>
      </c>
      <c r="AN71" s="46">
        <f t="shared" si="41"/>
        <v>0</v>
      </c>
      <c r="AO71" s="32">
        <v>419</v>
      </c>
      <c r="AP71" s="47">
        <f t="shared" si="42"/>
        <v>0.65777080062794346</v>
      </c>
      <c r="AQ71" s="48">
        <f t="shared" si="43"/>
        <v>0</v>
      </c>
      <c r="AR71" s="32">
        <v>962</v>
      </c>
      <c r="AS71" s="63">
        <f t="shared" si="44"/>
        <v>21.863636363636363</v>
      </c>
      <c r="AT71" s="41">
        <f t="shared" si="45"/>
        <v>0</v>
      </c>
      <c r="AU71" s="50">
        <f t="shared" si="46"/>
        <v>0</v>
      </c>
      <c r="AV71" s="51">
        <f t="shared" si="47"/>
        <v>15</v>
      </c>
      <c r="AW71" s="52">
        <f t="shared" si="48"/>
        <v>0.83333333333333337</v>
      </c>
      <c r="AX71" s="30" t="s">
        <v>110</v>
      </c>
    </row>
    <row r="72" spans="1:57" s="64" customFormat="1" ht="15.75" x14ac:dyDescent="0.25">
      <c r="A72" s="55">
        <f t="shared" si="49"/>
        <v>67</v>
      </c>
      <c r="B72" s="30" t="s">
        <v>111</v>
      </c>
      <c r="C72" s="31">
        <v>32</v>
      </c>
      <c r="D72" s="32">
        <v>33</v>
      </c>
      <c r="E72" s="75"/>
      <c r="F72" s="34">
        <f t="shared" si="26"/>
        <v>1</v>
      </c>
      <c r="G72" s="35">
        <v>837</v>
      </c>
      <c r="H72" s="32">
        <v>866</v>
      </c>
      <c r="I72" s="73"/>
      <c r="J72" s="34">
        <f t="shared" si="27"/>
        <v>1</v>
      </c>
      <c r="K72" s="35">
        <v>28</v>
      </c>
      <c r="L72" s="32">
        <v>28</v>
      </c>
      <c r="M72" s="58"/>
      <c r="N72" s="36">
        <f t="shared" si="28"/>
        <v>1</v>
      </c>
      <c r="O72" s="32">
        <v>1152</v>
      </c>
      <c r="P72" s="32">
        <v>99</v>
      </c>
      <c r="Q72" s="36">
        <f t="shared" si="29"/>
        <v>2</v>
      </c>
      <c r="R72" s="32">
        <v>296</v>
      </c>
      <c r="S72" s="37">
        <f t="shared" si="25"/>
        <v>1</v>
      </c>
      <c r="T72" s="38">
        <v>460.8</v>
      </c>
      <c r="U72" s="32">
        <v>641</v>
      </c>
      <c r="V72" s="57">
        <f t="shared" si="30"/>
        <v>1.3910590277777777</v>
      </c>
      <c r="W72" s="34">
        <f t="shared" si="31"/>
        <v>2</v>
      </c>
      <c r="X72" s="58">
        <f t="shared" si="32"/>
        <v>8</v>
      </c>
      <c r="Y72" s="32">
        <v>94</v>
      </c>
      <c r="Z72" s="41">
        <f t="shared" si="33"/>
        <v>2</v>
      </c>
      <c r="AA72" s="32">
        <v>93</v>
      </c>
      <c r="AB72" s="41">
        <f t="shared" si="34"/>
        <v>2</v>
      </c>
      <c r="AC72" s="32">
        <v>20835</v>
      </c>
      <c r="AD72" s="59">
        <f t="shared" si="35"/>
        <v>1.8506839580742585</v>
      </c>
      <c r="AE72" s="36">
        <f t="shared" si="36"/>
        <v>1</v>
      </c>
      <c r="AF72" s="32">
        <v>8201</v>
      </c>
      <c r="AG72" s="60"/>
      <c r="AH72" s="34">
        <f t="shared" si="37"/>
        <v>1</v>
      </c>
      <c r="AI72" s="32" t="s">
        <v>45</v>
      </c>
      <c r="AJ72" s="41">
        <f t="shared" si="38"/>
        <v>1</v>
      </c>
      <c r="AK72" s="61">
        <f t="shared" si="39"/>
        <v>7</v>
      </c>
      <c r="AL72" s="32">
        <v>436</v>
      </c>
      <c r="AM72" s="62">
        <f t="shared" si="40"/>
        <v>0.50346420323325636</v>
      </c>
      <c r="AN72" s="46">
        <f t="shared" si="41"/>
        <v>0</v>
      </c>
      <c r="AO72" s="32">
        <v>179</v>
      </c>
      <c r="AP72" s="47">
        <f t="shared" si="42"/>
        <v>0.20669745958429561</v>
      </c>
      <c r="AQ72" s="48">
        <f t="shared" si="43"/>
        <v>0</v>
      </c>
      <c r="AR72" s="32">
        <v>683</v>
      </c>
      <c r="AS72" s="63">
        <f t="shared" si="44"/>
        <v>20.696969696969695</v>
      </c>
      <c r="AT72" s="41">
        <f t="shared" si="45"/>
        <v>0</v>
      </c>
      <c r="AU72" s="50">
        <f t="shared" si="46"/>
        <v>0</v>
      </c>
      <c r="AV72" s="51">
        <f t="shared" si="47"/>
        <v>15</v>
      </c>
      <c r="AW72" s="52">
        <f t="shared" si="48"/>
        <v>0.83333333333333337</v>
      </c>
      <c r="AX72" s="30" t="s">
        <v>111</v>
      </c>
    </row>
    <row r="73" spans="1:57" s="64" customFormat="1" ht="15.75" x14ac:dyDescent="0.25">
      <c r="A73" s="55">
        <f t="shared" si="49"/>
        <v>68</v>
      </c>
      <c r="B73" s="30" t="s">
        <v>112</v>
      </c>
      <c r="C73" s="31">
        <v>74</v>
      </c>
      <c r="D73" s="32">
        <v>86</v>
      </c>
      <c r="E73" s="66"/>
      <c r="F73" s="34">
        <f t="shared" si="26"/>
        <v>1</v>
      </c>
      <c r="G73" s="35">
        <v>2304</v>
      </c>
      <c r="H73" s="32">
        <v>2366</v>
      </c>
      <c r="I73" s="67"/>
      <c r="J73" s="34">
        <f t="shared" si="27"/>
        <v>1</v>
      </c>
      <c r="K73" s="35">
        <v>65</v>
      </c>
      <c r="L73" s="32">
        <v>66</v>
      </c>
      <c r="M73" s="58"/>
      <c r="N73" s="36">
        <f t="shared" si="28"/>
        <v>1</v>
      </c>
      <c r="O73" s="32">
        <v>3728</v>
      </c>
      <c r="P73" s="32">
        <v>96</v>
      </c>
      <c r="Q73" s="36">
        <f t="shared" si="29"/>
        <v>2</v>
      </c>
      <c r="R73" s="32">
        <v>583</v>
      </c>
      <c r="S73" s="37">
        <f t="shared" si="25"/>
        <v>1</v>
      </c>
      <c r="T73" s="87">
        <v>1833.72</v>
      </c>
      <c r="U73" s="32">
        <v>2061</v>
      </c>
      <c r="V73" s="81">
        <f t="shared" si="30"/>
        <v>1.1239447680125647</v>
      </c>
      <c r="W73" s="34">
        <f t="shared" si="31"/>
        <v>2</v>
      </c>
      <c r="X73" s="82">
        <f t="shared" si="32"/>
        <v>8</v>
      </c>
      <c r="Y73" s="32">
        <v>86</v>
      </c>
      <c r="Z73" s="41">
        <f t="shared" si="33"/>
        <v>1</v>
      </c>
      <c r="AA73" s="32">
        <v>74</v>
      </c>
      <c r="AB73" s="41">
        <f t="shared" si="34"/>
        <v>1</v>
      </c>
      <c r="AC73" s="32">
        <v>55976</v>
      </c>
      <c r="AD73" s="59">
        <f t="shared" si="35"/>
        <v>1.8198842577540804</v>
      </c>
      <c r="AE73" s="36">
        <f t="shared" si="36"/>
        <v>1</v>
      </c>
      <c r="AF73" s="32">
        <v>31308</v>
      </c>
      <c r="AG73" s="68"/>
      <c r="AH73" s="34">
        <f t="shared" si="37"/>
        <v>1</v>
      </c>
      <c r="AI73" s="32" t="s">
        <v>45</v>
      </c>
      <c r="AJ73" s="41">
        <f t="shared" si="38"/>
        <v>1</v>
      </c>
      <c r="AK73" s="61">
        <f t="shared" si="39"/>
        <v>5</v>
      </c>
      <c r="AL73" s="32">
        <v>10233</v>
      </c>
      <c r="AM73" s="62">
        <f t="shared" si="40"/>
        <v>4.3250211327134407</v>
      </c>
      <c r="AN73" s="46">
        <f t="shared" si="41"/>
        <v>1</v>
      </c>
      <c r="AO73" s="32">
        <v>3720</v>
      </c>
      <c r="AP73" s="47">
        <f t="shared" si="42"/>
        <v>1.5722738799661877</v>
      </c>
      <c r="AQ73" s="48">
        <f t="shared" si="43"/>
        <v>0</v>
      </c>
      <c r="AR73" s="32">
        <v>3289</v>
      </c>
      <c r="AS73" s="63">
        <f t="shared" si="44"/>
        <v>38.244186046511629</v>
      </c>
      <c r="AT73" s="41">
        <f t="shared" si="45"/>
        <v>1</v>
      </c>
      <c r="AU73" s="50">
        <f t="shared" si="46"/>
        <v>2</v>
      </c>
      <c r="AV73" s="51">
        <f t="shared" si="47"/>
        <v>15</v>
      </c>
      <c r="AW73" s="52">
        <f t="shared" si="48"/>
        <v>0.83333333333333337</v>
      </c>
      <c r="AX73" s="30" t="s">
        <v>112</v>
      </c>
    </row>
    <row r="74" spans="1:57" s="64" customFormat="1" ht="15.75" x14ac:dyDescent="0.25">
      <c r="A74" s="55">
        <f t="shared" si="49"/>
        <v>69</v>
      </c>
      <c r="B74" s="30" t="s">
        <v>113</v>
      </c>
      <c r="C74" s="31">
        <v>48</v>
      </c>
      <c r="D74" s="32">
        <v>62</v>
      </c>
      <c r="E74" s="75"/>
      <c r="F74" s="34">
        <f t="shared" si="26"/>
        <v>1</v>
      </c>
      <c r="G74" s="35">
        <v>922</v>
      </c>
      <c r="H74" s="32">
        <v>918</v>
      </c>
      <c r="I74" s="73"/>
      <c r="J74" s="34">
        <f t="shared" si="27"/>
        <v>1</v>
      </c>
      <c r="K74" s="35">
        <v>34</v>
      </c>
      <c r="L74" s="32">
        <v>34</v>
      </c>
      <c r="M74" s="58"/>
      <c r="N74" s="36">
        <f t="shared" si="28"/>
        <v>1</v>
      </c>
      <c r="O74" s="32">
        <v>931</v>
      </c>
      <c r="P74" s="32">
        <v>98</v>
      </c>
      <c r="Q74" s="36">
        <f t="shared" si="29"/>
        <v>2</v>
      </c>
      <c r="R74" s="32">
        <v>240</v>
      </c>
      <c r="S74" s="37">
        <f t="shared" si="25"/>
        <v>1</v>
      </c>
      <c r="T74" s="38">
        <v>1289.28</v>
      </c>
      <c r="U74" s="32">
        <v>1159</v>
      </c>
      <c r="V74" s="57">
        <f t="shared" si="30"/>
        <v>0.89895135269297599</v>
      </c>
      <c r="W74" s="34">
        <f t="shared" si="31"/>
        <v>2</v>
      </c>
      <c r="X74" s="58">
        <f t="shared" si="32"/>
        <v>8</v>
      </c>
      <c r="Y74" s="32">
        <v>82</v>
      </c>
      <c r="Z74" s="41">
        <f t="shared" si="33"/>
        <v>1</v>
      </c>
      <c r="AA74" s="32">
        <v>77</v>
      </c>
      <c r="AB74" s="41">
        <f t="shared" si="34"/>
        <v>2</v>
      </c>
      <c r="AC74" s="32">
        <v>24669</v>
      </c>
      <c r="AD74" s="59">
        <f t="shared" si="35"/>
        <v>2.0671191553544492</v>
      </c>
      <c r="AE74" s="36">
        <f t="shared" si="36"/>
        <v>1</v>
      </c>
      <c r="AF74" s="32">
        <v>14231</v>
      </c>
      <c r="AG74" s="60"/>
      <c r="AH74" s="34">
        <f t="shared" si="37"/>
        <v>1</v>
      </c>
      <c r="AI74" s="32" t="s">
        <v>45</v>
      </c>
      <c r="AJ74" s="41">
        <f t="shared" si="38"/>
        <v>1</v>
      </c>
      <c r="AK74" s="61">
        <f t="shared" si="39"/>
        <v>6</v>
      </c>
      <c r="AL74" s="32">
        <v>861</v>
      </c>
      <c r="AM74" s="62">
        <f t="shared" si="40"/>
        <v>0.93790849673202614</v>
      </c>
      <c r="AN74" s="46">
        <f t="shared" si="41"/>
        <v>0</v>
      </c>
      <c r="AO74" s="32">
        <v>3230</v>
      </c>
      <c r="AP74" s="47">
        <f t="shared" si="42"/>
        <v>3.5185185185185186</v>
      </c>
      <c r="AQ74" s="48">
        <f t="shared" si="43"/>
        <v>0</v>
      </c>
      <c r="AR74" s="32">
        <v>1178</v>
      </c>
      <c r="AS74" s="63">
        <f t="shared" si="44"/>
        <v>19</v>
      </c>
      <c r="AT74" s="41">
        <f t="shared" si="45"/>
        <v>0</v>
      </c>
      <c r="AU74" s="50">
        <f t="shared" si="46"/>
        <v>0</v>
      </c>
      <c r="AV74" s="51">
        <f t="shared" si="47"/>
        <v>14</v>
      </c>
      <c r="AW74" s="52">
        <f t="shared" si="48"/>
        <v>0.77777777777777779</v>
      </c>
      <c r="AX74" s="30" t="s">
        <v>113</v>
      </c>
      <c r="AY74" s="65"/>
      <c r="AZ74" s="65"/>
      <c r="BA74" s="65"/>
      <c r="BB74" s="65"/>
      <c r="BC74" s="65"/>
      <c r="BD74" s="65"/>
      <c r="BE74" s="65"/>
    </row>
    <row r="75" spans="1:57" s="64" customFormat="1" ht="15.75" x14ac:dyDescent="0.25">
      <c r="A75" s="55">
        <f t="shared" si="49"/>
        <v>70</v>
      </c>
      <c r="B75" s="30" t="s">
        <v>114</v>
      </c>
      <c r="C75" s="31">
        <v>39</v>
      </c>
      <c r="D75" s="32">
        <v>51</v>
      </c>
      <c r="E75" s="88"/>
      <c r="F75" s="34">
        <f t="shared" si="26"/>
        <v>1</v>
      </c>
      <c r="G75" s="35">
        <v>870</v>
      </c>
      <c r="H75" s="32">
        <v>864</v>
      </c>
      <c r="I75" s="89"/>
      <c r="J75" s="34">
        <f t="shared" si="27"/>
        <v>1</v>
      </c>
      <c r="K75" s="35">
        <v>32</v>
      </c>
      <c r="L75" s="32">
        <v>32</v>
      </c>
      <c r="M75" s="90"/>
      <c r="N75" s="36">
        <f t="shared" si="28"/>
        <v>1</v>
      </c>
      <c r="O75" s="32">
        <v>1020</v>
      </c>
      <c r="P75" s="32">
        <v>100</v>
      </c>
      <c r="Q75" s="36">
        <f t="shared" si="29"/>
        <v>2</v>
      </c>
      <c r="R75" s="32">
        <v>479</v>
      </c>
      <c r="S75" s="37">
        <f t="shared" si="25"/>
        <v>1</v>
      </c>
      <c r="T75" s="91">
        <v>1061.19</v>
      </c>
      <c r="U75" s="32">
        <v>820</v>
      </c>
      <c r="V75" s="57">
        <f t="shared" si="30"/>
        <v>0.77271742100849039</v>
      </c>
      <c r="W75" s="34">
        <f t="shared" si="31"/>
        <v>1</v>
      </c>
      <c r="X75" s="58">
        <f t="shared" si="32"/>
        <v>7</v>
      </c>
      <c r="Y75" s="32">
        <v>92</v>
      </c>
      <c r="Z75" s="41">
        <f t="shared" si="33"/>
        <v>2</v>
      </c>
      <c r="AA75" s="32">
        <v>67</v>
      </c>
      <c r="AB75" s="41">
        <f t="shared" si="34"/>
        <v>1</v>
      </c>
      <c r="AC75" s="32">
        <v>25208</v>
      </c>
      <c r="AD75" s="59">
        <f t="shared" si="35"/>
        <v>2.2443019943019946</v>
      </c>
      <c r="AE75" s="36">
        <f t="shared" si="36"/>
        <v>1</v>
      </c>
      <c r="AF75" s="32">
        <v>12408</v>
      </c>
      <c r="AG75" s="92"/>
      <c r="AH75" s="34">
        <f t="shared" si="37"/>
        <v>1</v>
      </c>
      <c r="AI75" s="32" t="s">
        <v>45</v>
      </c>
      <c r="AJ75" s="41">
        <f t="shared" si="38"/>
        <v>1</v>
      </c>
      <c r="AK75" s="61">
        <f t="shared" si="39"/>
        <v>6</v>
      </c>
      <c r="AL75" s="32">
        <v>3424</v>
      </c>
      <c r="AM75" s="62">
        <f t="shared" si="40"/>
        <v>3.9629629629629628</v>
      </c>
      <c r="AN75" s="46">
        <f t="shared" si="41"/>
        <v>1</v>
      </c>
      <c r="AO75" s="32">
        <v>2914</v>
      </c>
      <c r="AP75" s="47">
        <f t="shared" si="42"/>
        <v>3.3726851851851851</v>
      </c>
      <c r="AQ75" s="48">
        <f t="shared" si="43"/>
        <v>0</v>
      </c>
      <c r="AR75" s="32">
        <v>1312</v>
      </c>
      <c r="AS75" s="63">
        <f t="shared" si="44"/>
        <v>25.725490196078432</v>
      </c>
      <c r="AT75" s="41">
        <f t="shared" si="45"/>
        <v>0</v>
      </c>
      <c r="AU75" s="50">
        <f t="shared" si="46"/>
        <v>1</v>
      </c>
      <c r="AV75" s="51">
        <f t="shared" si="47"/>
        <v>14</v>
      </c>
      <c r="AW75" s="52">
        <f t="shared" si="48"/>
        <v>0.77777777777777779</v>
      </c>
      <c r="AX75" s="30" t="s">
        <v>114</v>
      </c>
    </row>
    <row r="76" spans="1:57" s="64" customFormat="1" ht="15.75" x14ac:dyDescent="0.25">
      <c r="A76" s="55">
        <f t="shared" si="49"/>
        <v>71</v>
      </c>
      <c r="B76" s="30" t="s">
        <v>115</v>
      </c>
      <c r="C76" s="31">
        <v>33</v>
      </c>
      <c r="D76" s="32">
        <v>47</v>
      </c>
      <c r="E76" s="72"/>
      <c r="F76" s="34">
        <f t="shared" si="26"/>
        <v>1</v>
      </c>
      <c r="G76" s="35">
        <v>863</v>
      </c>
      <c r="H76" s="32">
        <v>871</v>
      </c>
      <c r="I76" s="72"/>
      <c r="J76" s="34">
        <f t="shared" si="27"/>
        <v>1</v>
      </c>
      <c r="K76" s="35">
        <v>28</v>
      </c>
      <c r="L76" s="32">
        <v>28</v>
      </c>
      <c r="M76" s="70"/>
      <c r="N76" s="36">
        <f t="shared" si="28"/>
        <v>1</v>
      </c>
      <c r="O76" s="32">
        <v>1028</v>
      </c>
      <c r="P76" s="32">
        <v>98</v>
      </c>
      <c r="Q76" s="36">
        <f t="shared" si="29"/>
        <v>2</v>
      </c>
      <c r="R76" s="32">
        <v>272</v>
      </c>
      <c r="S76" s="37">
        <f t="shared" si="25"/>
        <v>1</v>
      </c>
      <c r="T76" s="84">
        <v>923.34</v>
      </c>
      <c r="U76" s="32">
        <v>896</v>
      </c>
      <c r="V76" s="57">
        <f t="shared" si="30"/>
        <v>0.97039010548660298</v>
      </c>
      <c r="W76" s="34">
        <f t="shared" si="31"/>
        <v>2</v>
      </c>
      <c r="X76" s="58">
        <f t="shared" si="32"/>
        <v>8</v>
      </c>
      <c r="Y76" s="32">
        <v>88</v>
      </c>
      <c r="Z76" s="41">
        <f t="shared" si="33"/>
        <v>1</v>
      </c>
      <c r="AA76" s="32">
        <v>82</v>
      </c>
      <c r="AB76" s="41">
        <f t="shared" si="34"/>
        <v>2</v>
      </c>
      <c r="AC76" s="32">
        <v>26442</v>
      </c>
      <c r="AD76" s="59">
        <f t="shared" si="35"/>
        <v>2.3352468427095294</v>
      </c>
      <c r="AE76" s="36">
        <f t="shared" si="36"/>
        <v>1</v>
      </c>
      <c r="AF76" s="32">
        <v>12238</v>
      </c>
      <c r="AG76" s="60"/>
      <c r="AH76" s="34">
        <f t="shared" si="37"/>
        <v>1</v>
      </c>
      <c r="AI76" s="32" t="s">
        <v>45</v>
      </c>
      <c r="AJ76" s="41">
        <f t="shared" si="38"/>
        <v>1</v>
      </c>
      <c r="AK76" s="61">
        <f t="shared" si="39"/>
        <v>6</v>
      </c>
      <c r="AL76" s="32">
        <v>1941</v>
      </c>
      <c r="AM76" s="62">
        <f t="shared" si="40"/>
        <v>2.2284730195177955</v>
      </c>
      <c r="AN76" s="46">
        <f t="shared" si="41"/>
        <v>0</v>
      </c>
      <c r="AO76" s="32">
        <v>830</v>
      </c>
      <c r="AP76" s="47">
        <f t="shared" si="42"/>
        <v>0.95292766934557982</v>
      </c>
      <c r="AQ76" s="48">
        <f t="shared" si="43"/>
        <v>0</v>
      </c>
      <c r="AR76" s="32">
        <v>930</v>
      </c>
      <c r="AS76" s="63">
        <f t="shared" si="44"/>
        <v>19.787234042553191</v>
      </c>
      <c r="AT76" s="41">
        <f t="shared" si="45"/>
        <v>0</v>
      </c>
      <c r="AU76" s="50">
        <f t="shared" si="46"/>
        <v>0</v>
      </c>
      <c r="AV76" s="51">
        <f t="shared" si="47"/>
        <v>14</v>
      </c>
      <c r="AW76" s="52">
        <f t="shared" si="48"/>
        <v>0.77777777777777779</v>
      </c>
      <c r="AX76" s="30" t="s">
        <v>115</v>
      </c>
      <c r="AY76" s="65"/>
      <c r="AZ76" s="65"/>
      <c r="BA76" s="65"/>
      <c r="BB76" s="65"/>
      <c r="BC76" s="65"/>
      <c r="BD76" s="65"/>
      <c r="BE76" s="65"/>
    </row>
    <row r="77" spans="1:57" s="64" customFormat="1" ht="15.75" x14ac:dyDescent="0.25">
      <c r="A77" s="55">
        <f t="shared" si="49"/>
        <v>72</v>
      </c>
      <c r="B77" s="30" t="s">
        <v>116</v>
      </c>
      <c r="C77" s="31">
        <v>46</v>
      </c>
      <c r="D77" s="32">
        <v>56</v>
      </c>
      <c r="E77" s="79"/>
      <c r="F77" s="34">
        <f t="shared" si="26"/>
        <v>1</v>
      </c>
      <c r="G77" s="35">
        <v>1069</v>
      </c>
      <c r="H77" s="32">
        <v>1098</v>
      </c>
      <c r="I77" s="79"/>
      <c r="J77" s="34">
        <f t="shared" si="27"/>
        <v>1</v>
      </c>
      <c r="K77" s="35">
        <v>37</v>
      </c>
      <c r="L77" s="32">
        <v>39</v>
      </c>
      <c r="M77" s="79"/>
      <c r="N77" s="36">
        <f t="shared" si="28"/>
        <v>1</v>
      </c>
      <c r="O77" s="32">
        <v>1501</v>
      </c>
      <c r="P77" s="32">
        <v>93</v>
      </c>
      <c r="Q77" s="36">
        <f t="shared" si="29"/>
        <v>2</v>
      </c>
      <c r="R77" s="32">
        <v>377</v>
      </c>
      <c r="S77" s="37">
        <f t="shared" si="25"/>
        <v>1</v>
      </c>
      <c r="T77" s="38">
        <v>1098.94</v>
      </c>
      <c r="U77" s="32">
        <v>945</v>
      </c>
      <c r="V77" s="57">
        <f t="shared" si="30"/>
        <v>0.85991955884761673</v>
      </c>
      <c r="W77" s="34">
        <f t="shared" si="31"/>
        <v>2</v>
      </c>
      <c r="X77" s="58">
        <f t="shared" si="32"/>
        <v>8</v>
      </c>
      <c r="Y77" s="32">
        <v>80</v>
      </c>
      <c r="Z77" s="41">
        <f t="shared" si="33"/>
        <v>1</v>
      </c>
      <c r="AA77" s="32">
        <v>82</v>
      </c>
      <c r="AB77" s="41">
        <f t="shared" si="34"/>
        <v>2</v>
      </c>
      <c r="AC77" s="32">
        <v>35050</v>
      </c>
      <c r="AD77" s="59">
        <f t="shared" si="35"/>
        <v>2.4555135210872914</v>
      </c>
      <c r="AE77" s="36">
        <f t="shared" si="36"/>
        <v>1</v>
      </c>
      <c r="AF77" s="32">
        <v>14437</v>
      </c>
      <c r="AG77" s="68"/>
      <c r="AH77" s="34">
        <f t="shared" si="37"/>
        <v>1</v>
      </c>
      <c r="AI77" s="32" t="s">
        <v>45</v>
      </c>
      <c r="AJ77" s="41">
        <f t="shared" si="38"/>
        <v>1</v>
      </c>
      <c r="AK77" s="61">
        <f t="shared" si="39"/>
        <v>6</v>
      </c>
      <c r="AL77" s="32">
        <v>1858</v>
      </c>
      <c r="AM77" s="62">
        <f t="shared" si="40"/>
        <v>1.692167577413479</v>
      </c>
      <c r="AN77" s="46">
        <f t="shared" si="41"/>
        <v>0</v>
      </c>
      <c r="AO77" s="32">
        <v>2205</v>
      </c>
      <c r="AP77" s="47">
        <f t="shared" si="42"/>
        <v>2.0081967213114753</v>
      </c>
      <c r="AQ77" s="48">
        <f t="shared" si="43"/>
        <v>0</v>
      </c>
      <c r="AR77" s="32">
        <v>1128</v>
      </c>
      <c r="AS77" s="63">
        <f t="shared" si="44"/>
        <v>20.142857142857142</v>
      </c>
      <c r="AT77" s="41">
        <f t="shared" si="45"/>
        <v>0</v>
      </c>
      <c r="AU77" s="50">
        <f t="shared" si="46"/>
        <v>0</v>
      </c>
      <c r="AV77" s="51">
        <f t="shared" si="47"/>
        <v>14</v>
      </c>
      <c r="AW77" s="52">
        <f t="shared" si="48"/>
        <v>0.77777777777777779</v>
      </c>
      <c r="AX77" s="30" t="s">
        <v>116</v>
      </c>
    </row>
    <row r="78" spans="1:57" s="64" customFormat="1" ht="15.75" x14ac:dyDescent="0.25">
      <c r="A78" s="55">
        <f t="shared" si="49"/>
        <v>73</v>
      </c>
      <c r="B78" s="30" t="s">
        <v>117</v>
      </c>
      <c r="C78" s="31">
        <v>33</v>
      </c>
      <c r="D78" s="32">
        <v>39</v>
      </c>
      <c r="E78" s="79"/>
      <c r="F78" s="34">
        <f t="shared" si="26"/>
        <v>1</v>
      </c>
      <c r="G78" s="35">
        <v>566</v>
      </c>
      <c r="H78" s="32">
        <v>569</v>
      </c>
      <c r="I78" s="79"/>
      <c r="J78" s="34">
        <f t="shared" si="27"/>
        <v>1</v>
      </c>
      <c r="K78" s="35">
        <v>25</v>
      </c>
      <c r="L78" s="32">
        <v>25</v>
      </c>
      <c r="M78" s="79"/>
      <c r="N78" s="36">
        <f t="shared" si="28"/>
        <v>1</v>
      </c>
      <c r="O78" s="32">
        <v>713</v>
      </c>
      <c r="P78" s="32">
        <v>94</v>
      </c>
      <c r="Q78" s="36">
        <f t="shared" si="29"/>
        <v>2</v>
      </c>
      <c r="R78" s="32">
        <v>270</v>
      </c>
      <c r="S78" s="37">
        <f t="shared" si="25"/>
        <v>1</v>
      </c>
      <c r="T78" s="38">
        <v>823.0200000000001</v>
      </c>
      <c r="U78" s="32">
        <v>777</v>
      </c>
      <c r="V78" s="57">
        <f t="shared" si="30"/>
        <v>0.94408398337828958</v>
      </c>
      <c r="W78" s="34">
        <f t="shared" si="31"/>
        <v>2</v>
      </c>
      <c r="X78" s="58">
        <f t="shared" si="32"/>
        <v>8</v>
      </c>
      <c r="Y78" s="32">
        <v>89</v>
      </c>
      <c r="Z78" s="41">
        <f t="shared" si="33"/>
        <v>1</v>
      </c>
      <c r="AA78" s="32">
        <v>79</v>
      </c>
      <c r="AB78" s="41">
        <f t="shared" si="34"/>
        <v>2</v>
      </c>
      <c r="AC78" s="32">
        <v>21870</v>
      </c>
      <c r="AD78" s="59">
        <f t="shared" si="35"/>
        <v>2.9566040286602679</v>
      </c>
      <c r="AE78" s="36">
        <f t="shared" si="36"/>
        <v>1</v>
      </c>
      <c r="AF78" s="32">
        <v>6580</v>
      </c>
      <c r="AG78" s="68"/>
      <c r="AH78" s="34">
        <f t="shared" si="37"/>
        <v>1</v>
      </c>
      <c r="AI78" s="32" t="s">
        <v>45</v>
      </c>
      <c r="AJ78" s="41">
        <f t="shared" si="38"/>
        <v>1</v>
      </c>
      <c r="AK78" s="61">
        <f t="shared" si="39"/>
        <v>6</v>
      </c>
      <c r="AL78" s="32">
        <v>137</v>
      </c>
      <c r="AM78" s="62">
        <f t="shared" si="40"/>
        <v>0.24077328646748683</v>
      </c>
      <c r="AN78" s="46">
        <f t="shared" si="41"/>
        <v>0</v>
      </c>
      <c r="AO78" s="32">
        <v>612</v>
      </c>
      <c r="AP78" s="47">
        <f t="shared" si="42"/>
        <v>1.0755711775043937</v>
      </c>
      <c r="AQ78" s="48">
        <f t="shared" si="43"/>
        <v>0</v>
      </c>
      <c r="AR78" s="32">
        <v>890</v>
      </c>
      <c r="AS78" s="63">
        <f t="shared" si="44"/>
        <v>22.820512820512821</v>
      </c>
      <c r="AT78" s="41">
        <f t="shared" si="45"/>
        <v>0</v>
      </c>
      <c r="AU78" s="50">
        <f t="shared" si="46"/>
        <v>0</v>
      </c>
      <c r="AV78" s="51">
        <f t="shared" si="47"/>
        <v>14</v>
      </c>
      <c r="AW78" s="52">
        <f t="shared" si="48"/>
        <v>0.77777777777777779</v>
      </c>
      <c r="AX78" s="30" t="s">
        <v>117</v>
      </c>
    </row>
    <row r="79" spans="1:57" s="64" customFormat="1" ht="15.75" x14ac:dyDescent="0.25">
      <c r="A79" s="55">
        <f t="shared" si="49"/>
        <v>74</v>
      </c>
      <c r="B79" s="30" t="s">
        <v>118</v>
      </c>
      <c r="C79" s="31">
        <v>42</v>
      </c>
      <c r="D79" s="32">
        <v>49</v>
      </c>
      <c r="E79" s="75"/>
      <c r="F79" s="34">
        <f t="shared" si="26"/>
        <v>1</v>
      </c>
      <c r="G79" s="35">
        <v>763</v>
      </c>
      <c r="H79" s="32">
        <v>763</v>
      </c>
      <c r="I79" s="73"/>
      <c r="J79" s="34">
        <f t="shared" si="27"/>
        <v>1</v>
      </c>
      <c r="K79" s="35">
        <v>28</v>
      </c>
      <c r="L79" s="32">
        <v>28</v>
      </c>
      <c r="M79" s="58"/>
      <c r="N79" s="36">
        <f t="shared" si="28"/>
        <v>1</v>
      </c>
      <c r="O79" s="32">
        <v>1140</v>
      </c>
      <c r="P79" s="32">
        <v>97</v>
      </c>
      <c r="Q79" s="36">
        <f t="shared" si="29"/>
        <v>2</v>
      </c>
      <c r="R79" s="32">
        <v>253</v>
      </c>
      <c r="S79" s="37">
        <f t="shared" si="25"/>
        <v>1</v>
      </c>
      <c r="T79" s="38">
        <v>1155</v>
      </c>
      <c r="U79" s="32">
        <v>906</v>
      </c>
      <c r="V79" s="57">
        <f t="shared" si="30"/>
        <v>0.78441558441558445</v>
      </c>
      <c r="W79" s="34">
        <f t="shared" si="31"/>
        <v>1</v>
      </c>
      <c r="X79" s="58">
        <f t="shared" si="32"/>
        <v>7</v>
      </c>
      <c r="Y79" s="32">
        <v>80</v>
      </c>
      <c r="Z79" s="41">
        <f t="shared" si="33"/>
        <v>1</v>
      </c>
      <c r="AA79" s="32">
        <v>63</v>
      </c>
      <c r="AB79" s="41">
        <f t="shared" si="34"/>
        <v>1</v>
      </c>
      <c r="AC79" s="32">
        <v>23081</v>
      </c>
      <c r="AD79" s="59">
        <f t="shared" si="35"/>
        <v>2.3269482810767212</v>
      </c>
      <c r="AE79" s="36">
        <f t="shared" si="36"/>
        <v>1</v>
      </c>
      <c r="AF79" s="32">
        <v>12413</v>
      </c>
      <c r="AG79" s="60"/>
      <c r="AH79" s="34">
        <f t="shared" si="37"/>
        <v>1</v>
      </c>
      <c r="AI79" s="32" t="s">
        <v>45</v>
      </c>
      <c r="AJ79" s="41">
        <f t="shared" si="38"/>
        <v>1</v>
      </c>
      <c r="AK79" s="61">
        <f t="shared" si="39"/>
        <v>5</v>
      </c>
      <c r="AL79" s="32">
        <v>3811</v>
      </c>
      <c r="AM79" s="62">
        <f t="shared" si="40"/>
        <v>4.9947575360419396</v>
      </c>
      <c r="AN79" s="46">
        <f t="shared" si="41"/>
        <v>1</v>
      </c>
      <c r="AO79" s="32">
        <v>2418</v>
      </c>
      <c r="AP79" s="47">
        <f t="shared" si="42"/>
        <v>3.1690694626474443</v>
      </c>
      <c r="AQ79" s="48">
        <f t="shared" si="43"/>
        <v>0</v>
      </c>
      <c r="AR79" s="32">
        <v>1947</v>
      </c>
      <c r="AS79" s="63">
        <f t="shared" si="44"/>
        <v>39.734693877551024</v>
      </c>
      <c r="AT79" s="41">
        <f t="shared" si="45"/>
        <v>1</v>
      </c>
      <c r="AU79" s="50">
        <f t="shared" si="46"/>
        <v>2</v>
      </c>
      <c r="AV79" s="51">
        <f t="shared" si="47"/>
        <v>14</v>
      </c>
      <c r="AW79" s="52">
        <f t="shared" si="48"/>
        <v>0.77777777777777779</v>
      </c>
      <c r="AX79" s="30" t="s">
        <v>118</v>
      </c>
    </row>
    <row r="80" spans="1:57" s="64" customFormat="1" ht="15.75" x14ac:dyDescent="0.25">
      <c r="A80" s="55">
        <f t="shared" si="49"/>
        <v>75</v>
      </c>
      <c r="B80" s="30" t="s">
        <v>119</v>
      </c>
      <c r="C80" s="31">
        <v>46</v>
      </c>
      <c r="D80" s="32">
        <v>65</v>
      </c>
      <c r="E80" s="56"/>
      <c r="F80" s="34">
        <f t="shared" si="26"/>
        <v>1</v>
      </c>
      <c r="G80" s="35">
        <v>1489</v>
      </c>
      <c r="H80" s="32">
        <v>1514</v>
      </c>
      <c r="I80" s="56"/>
      <c r="J80" s="34">
        <f t="shared" si="27"/>
        <v>1</v>
      </c>
      <c r="K80" s="35">
        <v>48</v>
      </c>
      <c r="L80" s="32">
        <v>48</v>
      </c>
      <c r="M80" s="56"/>
      <c r="N80" s="36">
        <f t="shared" si="28"/>
        <v>1</v>
      </c>
      <c r="O80" s="32">
        <v>2320</v>
      </c>
      <c r="P80" s="32">
        <v>97</v>
      </c>
      <c r="Q80" s="36">
        <f t="shared" si="29"/>
        <v>2</v>
      </c>
      <c r="R80" s="32">
        <v>322</v>
      </c>
      <c r="S80" s="37">
        <f t="shared" si="25"/>
        <v>1</v>
      </c>
      <c r="T80" s="38">
        <v>1205.6600000000001</v>
      </c>
      <c r="U80" s="32">
        <v>1440</v>
      </c>
      <c r="V80" s="57">
        <f t="shared" si="30"/>
        <v>1.1943665710067515</v>
      </c>
      <c r="W80" s="34">
        <f t="shared" si="31"/>
        <v>2</v>
      </c>
      <c r="X80" s="58">
        <f t="shared" si="32"/>
        <v>8</v>
      </c>
      <c r="Y80" s="32">
        <v>76</v>
      </c>
      <c r="Z80" s="41">
        <f t="shared" si="33"/>
        <v>1</v>
      </c>
      <c r="AA80" s="32">
        <v>76</v>
      </c>
      <c r="AB80" s="41">
        <f t="shared" si="34"/>
        <v>2</v>
      </c>
      <c r="AC80" s="32">
        <v>58597</v>
      </c>
      <c r="AD80" s="59">
        <f t="shared" si="35"/>
        <v>2.9771872777156791</v>
      </c>
      <c r="AE80" s="36">
        <f t="shared" si="36"/>
        <v>1</v>
      </c>
      <c r="AF80" s="32">
        <v>16749</v>
      </c>
      <c r="AG80" s="60"/>
      <c r="AH80" s="34">
        <f t="shared" si="37"/>
        <v>1</v>
      </c>
      <c r="AI80" s="32" t="s">
        <v>45</v>
      </c>
      <c r="AJ80" s="41">
        <f t="shared" si="38"/>
        <v>1</v>
      </c>
      <c r="AK80" s="61">
        <f t="shared" si="39"/>
        <v>6</v>
      </c>
      <c r="AL80" s="32">
        <v>1071</v>
      </c>
      <c r="AM80" s="62">
        <f t="shared" si="40"/>
        <v>0.70739762219286662</v>
      </c>
      <c r="AN80" s="46">
        <f t="shared" si="41"/>
        <v>0</v>
      </c>
      <c r="AO80" s="32">
        <v>2650</v>
      </c>
      <c r="AP80" s="47">
        <f t="shared" si="42"/>
        <v>1.750330250990753</v>
      </c>
      <c r="AQ80" s="48">
        <f t="shared" si="43"/>
        <v>0</v>
      </c>
      <c r="AR80" s="32">
        <v>1852</v>
      </c>
      <c r="AS80" s="63">
        <f t="shared" si="44"/>
        <v>28.492307692307691</v>
      </c>
      <c r="AT80" s="41">
        <f t="shared" si="45"/>
        <v>0</v>
      </c>
      <c r="AU80" s="50">
        <f t="shared" si="46"/>
        <v>0</v>
      </c>
      <c r="AV80" s="51">
        <f t="shared" si="47"/>
        <v>14</v>
      </c>
      <c r="AW80" s="52">
        <f t="shared" si="48"/>
        <v>0.77777777777777779</v>
      </c>
      <c r="AX80" s="30" t="s">
        <v>119</v>
      </c>
    </row>
    <row r="81" spans="1:57" s="64" customFormat="1" ht="15.75" x14ac:dyDescent="0.25">
      <c r="A81" s="55">
        <f t="shared" si="49"/>
        <v>76</v>
      </c>
      <c r="B81" s="30" t="s">
        <v>120</v>
      </c>
      <c r="C81" s="31">
        <v>42</v>
      </c>
      <c r="D81" s="32">
        <v>54</v>
      </c>
      <c r="E81" s="79"/>
      <c r="F81" s="34">
        <f t="shared" si="26"/>
        <v>1</v>
      </c>
      <c r="G81" s="35">
        <v>916</v>
      </c>
      <c r="H81" s="32">
        <v>909</v>
      </c>
      <c r="I81" s="79"/>
      <c r="J81" s="34">
        <f t="shared" si="27"/>
        <v>1</v>
      </c>
      <c r="K81" s="35">
        <v>33</v>
      </c>
      <c r="L81" s="32">
        <v>33</v>
      </c>
      <c r="M81" s="79"/>
      <c r="N81" s="36">
        <f t="shared" si="28"/>
        <v>1</v>
      </c>
      <c r="O81" s="32">
        <v>1240</v>
      </c>
      <c r="P81" s="32">
        <v>94</v>
      </c>
      <c r="Q81" s="36">
        <f t="shared" si="29"/>
        <v>2</v>
      </c>
      <c r="R81" s="32">
        <v>205</v>
      </c>
      <c r="S81" s="37">
        <f t="shared" si="25"/>
        <v>1</v>
      </c>
      <c r="T81" s="38">
        <v>1148.28</v>
      </c>
      <c r="U81" s="32">
        <v>1064</v>
      </c>
      <c r="V81" s="57">
        <f t="shared" si="30"/>
        <v>0.92660326749573274</v>
      </c>
      <c r="W81" s="34">
        <f t="shared" si="31"/>
        <v>2</v>
      </c>
      <c r="X81" s="58">
        <f t="shared" si="32"/>
        <v>8</v>
      </c>
      <c r="Y81" s="32">
        <v>81</v>
      </c>
      <c r="Z81" s="41">
        <f t="shared" si="33"/>
        <v>1</v>
      </c>
      <c r="AA81" s="32">
        <v>77</v>
      </c>
      <c r="AB81" s="41">
        <f t="shared" si="34"/>
        <v>2</v>
      </c>
      <c r="AC81" s="32">
        <v>33596</v>
      </c>
      <c r="AD81" s="59">
        <f t="shared" si="35"/>
        <v>2.8430227638148433</v>
      </c>
      <c r="AE81" s="36">
        <f t="shared" si="36"/>
        <v>1</v>
      </c>
      <c r="AF81" s="32">
        <v>14177</v>
      </c>
      <c r="AG81" s="68"/>
      <c r="AH81" s="34">
        <f t="shared" si="37"/>
        <v>1</v>
      </c>
      <c r="AI81" s="32" t="s">
        <v>45</v>
      </c>
      <c r="AJ81" s="41">
        <f t="shared" si="38"/>
        <v>1</v>
      </c>
      <c r="AK81" s="61">
        <f t="shared" si="39"/>
        <v>6</v>
      </c>
      <c r="AL81" s="32">
        <v>646</v>
      </c>
      <c r="AM81" s="62">
        <f t="shared" si="40"/>
        <v>0.71067106710671069</v>
      </c>
      <c r="AN81" s="46">
        <f t="shared" si="41"/>
        <v>0</v>
      </c>
      <c r="AO81" s="32">
        <v>2344</v>
      </c>
      <c r="AP81" s="47">
        <f t="shared" si="42"/>
        <v>2.5786578657865786</v>
      </c>
      <c r="AQ81" s="48">
        <f t="shared" si="43"/>
        <v>0</v>
      </c>
      <c r="AR81" s="32">
        <v>1401</v>
      </c>
      <c r="AS81" s="63">
        <f t="shared" si="44"/>
        <v>25.944444444444443</v>
      </c>
      <c r="AT81" s="41">
        <f t="shared" si="45"/>
        <v>0</v>
      </c>
      <c r="AU81" s="50">
        <f t="shared" si="46"/>
        <v>0</v>
      </c>
      <c r="AV81" s="51">
        <f t="shared" si="47"/>
        <v>14</v>
      </c>
      <c r="AW81" s="52">
        <f t="shared" si="48"/>
        <v>0.77777777777777779</v>
      </c>
      <c r="AX81" s="30" t="s">
        <v>120</v>
      </c>
    </row>
    <row r="82" spans="1:57" s="64" customFormat="1" ht="15.75" x14ac:dyDescent="0.25">
      <c r="A82" s="55">
        <f t="shared" si="49"/>
        <v>77</v>
      </c>
      <c r="B82" s="30" t="s">
        <v>121</v>
      </c>
      <c r="C82" s="31">
        <v>73</v>
      </c>
      <c r="D82" s="32">
        <v>84</v>
      </c>
      <c r="E82" s="79"/>
      <c r="F82" s="34">
        <f t="shared" si="26"/>
        <v>1</v>
      </c>
      <c r="G82" s="35">
        <v>2267</v>
      </c>
      <c r="H82" s="32">
        <v>2276</v>
      </c>
      <c r="I82" s="79"/>
      <c r="J82" s="34">
        <f t="shared" si="27"/>
        <v>1</v>
      </c>
      <c r="K82" s="35">
        <v>65</v>
      </c>
      <c r="L82" s="32">
        <v>65</v>
      </c>
      <c r="M82" s="79"/>
      <c r="N82" s="36">
        <f t="shared" si="28"/>
        <v>1</v>
      </c>
      <c r="O82" s="32">
        <v>3990</v>
      </c>
      <c r="P82" s="32">
        <v>100</v>
      </c>
      <c r="Q82" s="36">
        <f t="shared" si="29"/>
        <v>2</v>
      </c>
      <c r="R82" s="32">
        <v>178</v>
      </c>
      <c r="S82" s="37">
        <f t="shared" si="25"/>
        <v>1</v>
      </c>
      <c r="T82" s="38">
        <v>1954.94</v>
      </c>
      <c r="U82" s="32">
        <v>2014</v>
      </c>
      <c r="V82" s="57">
        <f t="shared" si="30"/>
        <v>1.0302106458510236</v>
      </c>
      <c r="W82" s="34">
        <f t="shared" si="31"/>
        <v>2</v>
      </c>
      <c r="X82" s="58">
        <f t="shared" si="32"/>
        <v>8</v>
      </c>
      <c r="Y82" s="32">
        <v>89</v>
      </c>
      <c r="Z82" s="41">
        <f t="shared" si="33"/>
        <v>1</v>
      </c>
      <c r="AA82" s="32">
        <v>55</v>
      </c>
      <c r="AB82" s="41">
        <f t="shared" si="34"/>
        <v>1</v>
      </c>
      <c r="AC82" s="32">
        <v>66768</v>
      </c>
      <c r="AD82" s="59">
        <f t="shared" si="35"/>
        <v>2.256590509666081</v>
      </c>
      <c r="AE82" s="36">
        <f t="shared" si="36"/>
        <v>1</v>
      </c>
      <c r="AF82" s="32">
        <v>27387</v>
      </c>
      <c r="AG82" s="68"/>
      <c r="AH82" s="34">
        <f t="shared" si="37"/>
        <v>1</v>
      </c>
      <c r="AI82" s="32" t="s">
        <v>45</v>
      </c>
      <c r="AJ82" s="41">
        <f t="shared" si="38"/>
        <v>1</v>
      </c>
      <c r="AK82" s="61">
        <f t="shared" si="39"/>
        <v>5</v>
      </c>
      <c r="AL82" s="32">
        <v>5033</v>
      </c>
      <c r="AM82" s="62">
        <f t="shared" si="40"/>
        <v>2.2113356766256591</v>
      </c>
      <c r="AN82" s="46">
        <f t="shared" si="41"/>
        <v>0</v>
      </c>
      <c r="AO82" s="32">
        <v>6944</v>
      </c>
      <c r="AP82" s="47">
        <f t="shared" si="42"/>
        <v>3.0509666080843587</v>
      </c>
      <c r="AQ82" s="48">
        <f t="shared" si="43"/>
        <v>0</v>
      </c>
      <c r="AR82" s="32">
        <v>2987</v>
      </c>
      <c r="AS82" s="63">
        <f t="shared" si="44"/>
        <v>35.55952380952381</v>
      </c>
      <c r="AT82" s="41">
        <f t="shared" si="45"/>
        <v>1</v>
      </c>
      <c r="AU82" s="50">
        <f t="shared" si="46"/>
        <v>1</v>
      </c>
      <c r="AV82" s="51">
        <f t="shared" si="47"/>
        <v>14</v>
      </c>
      <c r="AW82" s="52">
        <f t="shared" si="48"/>
        <v>0.77777777777777779</v>
      </c>
      <c r="AX82" s="30" t="s">
        <v>121</v>
      </c>
      <c r="AY82" s="65"/>
      <c r="AZ82" s="65"/>
      <c r="BA82" s="65"/>
      <c r="BB82" s="65"/>
      <c r="BC82" s="65"/>
      <c r="BD82" s="65"/>
      <c r="BE82" s="65"/>
    </row>
    <row r="83" spans="1:57" s="64" customFormat="1" ht="15.75" x14ac:dyDescent="0.25">
      <c r="A83" s="55">
        <f t="shared" si="49"/>
        <v>78</v>
      </c>
      <c r="B83" s="30" t="s">
        <v>122</v>
      </c>
      <c r="C83" s="31">
        <v>128</v>
      </c>
      <c r="D83" s="32">
        <v>153</v>
      </c>
      <c r="E83" s="69"/>
      <c r="F83" s="34">
        <f t="shared" si="26"/>
        <v>1</v>
      </c>
      <c r="G83" s="35">
        <v>3515</v>
      </c>
      <c r="H83" s="32">
        <v>3554</v>
      </c>
      <c r="I83" s="69"/>
      <c r="J83" s="34">
        <f t="shared" si="27"/>
        <v>1</v>
      </c>
      <c r="K83" s="35">
        <v>100</v>
      </c>
      <c r="L83" s="32">
        <v>100</v>
      </c>
      <c r="M83" s="69"/>
      <c r="N83" s="36">
        <f t="shared" si="28"/>
        <v>1</v>
      </c>
      <c r="O83" s="32">
        <v>5398</v>
      </c>
      <c r="P83" s="32">
        <v>96</v>
      </c>
      <c r="Q83" s="36">
        <f t="shared" si="29"/>
        <v>2</v>
      </c>
      <c r="R83" s="32">
        <v>398</v>
      </c>
      <c r="S83" s="37">
        <f t="shared" si="25"/>
        <v>1</v>
      </c>
      <c r="T83" s="93">
        <v>3051.52</v>
      </c>
      <c r="U83" s="32">
        <v>3091</v>
      </c>
      <c r="V83" s="57">
        <f t="shared" si="30"/>
        <v>1.0129378145973154</v>
      </c>
      <c r="W83" s="34">
        <f t="shared" si="31"/>
        <v>2</v>
      </c>
      <c r="X83" s="58">
        <f t="shared" si="32"/>
        <v>8</v>
      </c>
      <c r="Y83" s="32">
        <v>85</v>
      </c>
      <c r="Z83" s="41">
        <f t="shared" si="33"/>
        <v>1</v>
      </c>
      <c r="AA83" s="32">
        <v>81</v>
      </c>
      <c r="AB83" s="41">
        <f t="shared" si="34"/>
        <v>2</v>
      </c>
      <c r="AC83" s="32">
        <v>86381</v>
      </c>
      <c r="AD83" s="59">
        <f t="shared" si="35"/>
        <v>1.8696376780225965</v>
      </c>
      <c r="AE83" s="36">
        <f t="shared" si="36"/>
        <v>1</v>
      </c>
      <c r="AF83" s="32">
        <v>47461</v>
      </c>
      <c r="AG83" s="69"/>
      <c r="AH83" s="34">
        <f t="shared" si="37"/>
        <v>1</v>
      </c>
      <c r="AI83" s="32" t="s">
        <v>45</v>
      </c>
      <c r="AJ83" s="41">
        <f t="shared" si="38"/>
        <v>1</v>
      </c>
      <c r="AK83" s="61">
        <f t="shared" si="39"/>
        <v>6</v>
      </c>
      <c r="AL83" s="32">
        <v>5893</v>
      </c>
      <c r="AM83" s="62">
        <f t="shared" si="40"/>
        <v>1.6581316826111423</v>
      </c>
      <c r="AN83" s="46">
        <f t="shared" si="41"/>
        <v>0</v>
      </c>
      <c r="AO83" s="32">
        <v>1649</v>
      </c>
      <c r="AP83" s="47">
        <f t="shared" si="42"/>
        <v>0.46398424310635905</v>
      </c>
      <c r="AQ83" s="48">
        <f t="shared" si="43"/>
        <v>0</v>
      </c>
      <c r="AR83" s="32">
        <v>3613</v>
      </c>
      <c r="AS83" s="63">
        <f t="shared" si="44"/>
        <v>23.614379084967322</v>
      </c>
      <c r="AT83" s="41">
        <f t="shared" si="45"/>
        <v>0</v>
      </c>
      <c r="AU83" s="50">
        <f t="shared" si="46"/>
        <v>0</v>
      </c>
      <c r="AV83" s="51">
        <f t="shared" si="47"/>
        <v>14</v>
      </c>
      <c r="AW83" s="52">
        <f t="shared" si="48"/>
        <v>0.77777777777777779</v>
      </c>
      <c r="AX83" s="30" t="s">
        <v>122</v>
      </c>
    </row>
    <row r="84" spans="1:57" s="64" customFormat="1" ht="15.75" x14ac:dyDescent="0.25">
      <c r="A84" s="55">
        <f t="shared" si="49"/>
        <v>79</v>
      </c>
      <c r="B84" s="30" t="s">
        <v>123</v>
      </c>
      <c r="C84" s="31">
        <v>63</v>
      </c>
      <c r="D84" s="32">
        <v>76</v>
      </c>
      <c r="E84" s="79"/>
      <c r="F84" s="34">
        <f t="shared" si="26"/>
        <v>1</v>
      </c>
      <c r="G84" s="35">
        <v>1552</v>
      </c>
      <c r="H84" s="32">
        <v>1578</v>
      </c>
      <c r="I84" s="79"/>
      <c r="J84" s="34">
        <f t="shared" si="27"/>
        <v>1</v>
      </c>
      <c r="K84" s="35">
        <v>50</v>
      </c>
      <c r="L84" s="32">
        <v>50</v>
      </c>
      <c r="M84" s="79"/>
      <c r="N84" s="36">
        <f t="shared" si="28"/>
        <v>1</v>
      </c>
      <c r="O84" s="32">
        <v>2714</v>
      </c>
      <c r="P84" s="32">
        <v>97</v>
      </c>
      <c r="Q84" s="36">
        <f t="shared" si="29"/>
        <v>2</v>
      </c>
      <c r="R84" s="32">
        <v>241</v>
      </c>
      <c r="S84" s="37">
        <f t="shared" si="25"/>
        <v>1</v>
      </c>
      <c r="T84" s="38">
        <v>1386</v>
      </c>
      <c r="U84" s="32">
        <v>1501</v>
      </c>
      <c r="V84" s="57">
        <f t="shared" si="30"/>
        <v>1.0829725829725829</v>
      </c>
      <c r="W84" s="34">
        <f t="shared" si="31"/>
        <v>2</v>
      </c>
      <c r="X84" s="58">
        <f t="shared" si="32"/>
        <v>8</v>
      </c>
      <c r="Y84" s="32">
        <v>85</v>
      </c>
      <c r="Z84" s="41">
        <f t="shared" si="33"/>
        <v>1</v>
      </c>
      <c r="AA84" s="32">
        <v>70</v>
      </c>
      <c r="AB84" s="41">
        <f t="shared" si="34"/>
        <v>1</v>
      </c>
      <c r="AC84" s="32">
        <v>53438</v>
      </c>
      <c r="AD84" s="59">
        <f t="shared" si="35"/>
        <v>2.6049527152188747</v>
      </c>
      <c r="AE84" s="36">
        <f t="shared" si="36"/>
        <v>1</v>
      </c>
      <c r="AF84" s="32">
        <v>19112</v>
      </c>
      <c r="AG84" s="68"/>
      <c r="AH84" s="34">
        <f t="shared" si="37"/>
        <v>1</v>
      </c>
      <c r="AI84" s="32" t="s">
        <v>45</v>
      </c>
      <c r="AJ84" s="41">
        <f t="shared" si="38"/>
        <v>1</v>
      </c>
      <c r="AK84" s="61">
        <f t="shared" si="39"/>
        <v>5</v>
      </c>
      <c r="AL84" s="32">
        <v>6040</v>
      </c>
      <c r="AM84" s="62">
        <f t="shared" si="40"/>
        <v>3.8276299112801015</v>
      </c>
      <c r="AN84" s="46">
        <f t="shared" si="41"/>
        <v>0</v>
      </c>
      <c r="AO84" s="32">
        <v>1380</v>
      </c>
      <c r="AP84" s="47">
        <f t="shared" si="42"/>
        <v>0.87452471482889738</v>
      </c>
      <c r="AQ84" s="48">
        <f t="shared" si="43"/>
        <v>0</v>
      </c>
      <c r="AR84" s="32">
        <v>2728</v>
      </c>
      <c r="AS84" s="63">
        <f t="shared" si="44"/>
        <v>35.89473684210526</v>
      </c>
      <c r="AT84" s="41">
        <f t="shared" si="45"/>
        <v>1</v>
      </c>
      <c r="AU84" s="50">
        <f t="shared" si="46"/>
        <v>1</v>
      </c>
      <c r="AV84" s="51">
        <f t="shared" si="47"/>
        <v>14</v>
      </c>
      <c r="AW84" s="52">
        <f t="shared" si="48"/>
        <v>0.77777777777777779</v>
      </c>
      <c r="AX84" s="30" t="s">
        <v>123</v>
      </c>
    </row>
    <row r="85" spans="1:57" s="65" customFormat="1" ht="15.75" x14ac:dyDescent="0.25">
      <c r="A85" s="55">
        <f t="shared" si="49"/>
        <v>80</v>
      </c>
      <c r="B85" s="30" t="s">
        <v>124</v>
      </c>
      <c r="C85" s="31">
        <v>44</v>
      </c>
      <c r="D85" s="32">
        <v>51</v>
      </c>
      <c r="E85" s="56"/>
      <c r="F85" s="34">
        <f t="shared" si="26"/>
        <v>1</v>
      </c>
      <c r="G85" s="35">
        <v>854</v>
      </c>
      <c r="H85" s="32">
        <v>862</v>
      </c>
      <c r="I85" s="56"/>
      <c r="J85" s="34">
        <f t="shared" si="27"/>
        <v>1</v>
      </c>
      <c r="K85" s="35">
        <v>31</v>
      </c>
      <c r="L85" s="32">
        <v>31</v>
      </c>
      <c r="M85" s="56"/>
      <c r="N85" s="36">
        <f t="shared" si="28"/>
        <v>1</v>
      </c>
      <c r="O85" s="32">
        <v>1107</v>
      </c>
      <c r="P85" s="32">
        <v>94</v>
      </c>
      <c r="Q85" s="36">
        <f t="shared" si="29"/>
        <v>2</v>
      </c>
      <c r="R85" s="32">
        <v>273</v>
      </c>
      <c r="S85" s="37">
        <f t="shared" si="25"/>
        <v>1</v>
      </c>
      <c r="T85" s="38">
        <v>1050.72</v>
      </c>
      <c r="U85" s="32">
        <v>989</v>
      </c>
      <c r="V85" s="57">
        <f t="shared" si="30"/>
        <v>0.94125932693771885</v>
      </c>
      <c r="W85" s="34">
        <f t="shared" si="31"/>
        <v>2</v>
      </c>
      <c r="X85" s="58">
        <f t="shared" si="32"/>
        <v>8</v>
      </c>
      <c r="Y85" s="32">
        <v>71</v>
      </c>
      <c r="Z85" s="41">
        <f t="shared" si="33"/>
        <v>1</v>
      </c>
      <c r="AA85" s="32">
        <v>67</v>
      </c>
      <c r="AB85" s="41">
        <f t="shared" si="34"/>
        <v>1</v>
      </c>
      <c r="AC85" s="32">
        <v>26248</v>
      </c>
      <c r="AD85" s="59">
        <f t="shared" si="35"/>
        <v>2.3423166160985187</v>
      </c>
      <c r="AE85" s="36">
        <f t="shared" si="36"/>
        <v>1</v>
      </c>
      <c r="AF85" s="32">
        <v>8328</v>
      </c>
      <c r="AG85" s="60"/>
      <c r="AH85" s="34">
        <f t="shared" si="37"/>
        <v>1</v>
      </c>
      <c r="AI85" s="32" t="s">
        <v>45</v>
      </c>
      <c r="AJ85" s="41">
        <f t="shared" si="38"/>
        <v>1</v>
      </c>
      <c r="AK85" s="61">
        <f t="shared" si="39"/>
        <v>5</v>
      </c>
      <c r="AL85" s="32">
        <v>1219</v>
      </c>
      <c r="AM85" s="62">
        <f t="shared" si="40"/>
        <v>1.41415313225058</v>
      </c>
      <c r="AN85" s="46">
        <f t="shared" si="41"/>
        <v>0</v>
      </c>
      <c r="AO85" s="32">
        <v>235</v>
      </c>
      <c r="AP85" s="47">
        <f t="shared" si="42"/>
        <v>0.27262180974477956</v>
      </c>
      <c r="AQ85" s="48">
        <f t="shared" si="43"/>
        <v>0</v>
      </c>
      <c r="AR85" s="32">
        <v>693</v>
      </c>
      <c r="AS85" s="63">
        <f t="shared" si="44"/>
        <v>13.588235294117647</v>
      </c>
      <c r="AT85" s="41">
        <f t="shared" si="45"/>
        <v>0</v>
      </c>
      <c r="AU85" s="50">
        <f t="shared" si="46"/>
        <v>0</v>
      </c>
      <c r="AV85" s="51">
        <f t="shared" si="47"/>
        <v>13</v>
      </c>
      <c r="AW85" s="52">
        <f t="shared" si="48"/>
        <v>0.72222222222222221</v>
      </c>
      <c r="AX85" s="30" t="s">
        <v>124</v>
      </c>
      <c r="AY85" s="64"/>
      <c r="AZ85" s="64"/>
      <c r="BA85" s="64"/>
      <c r="BB85" s="64"/>
      <c r="BC85" s="64"/>
      <c r="BD85" s="64"/>
      <c r="BE85" s="64"/>
    </row>
    <row r="86" spans="1:57" s="65" customFormat="1" ht="15.75" x14ac:dyDescent="0.25">
      <c r="A86" s="55">
        <f t="shared" si="49"/>
        <v>81</v>
      </c>
      <c r="B86" s="30" t="s">
        <v>125</v>
      </c>
      <c r="C86" s="31">
        <v>29</v>
      </c>
      <c r="D86" s="32">
        <v>33</v>
      </c>
      <c r="E86" s="76"/>
      <c r="F86" s="34">
        <f t="shared" si="26"/>
        <v>1</v>
      </c>
      <c r="G86" s="35">
        <v>546</v>
      </c>
      <c r="H86" s="32">
        <v>547</v>
      </c>
      <c r="I86" s="76"/>
      <c r="J86" s="34">
        <f t="shared" si="27"/>
        <v>1</v>
      </c>
      <c r="K86" s="35">
        <v>21</v>
      </c>
      <c r="L86" s="32">
        <v>21</v>
      </c>
      <c r="M86" s="58"/>
      <c r="N86" s="36">
        <f t="shared" si="28"/>
        <v>1</v>
      </c>
      <c r="O86" s="32">
        <v>518</v>
      </c>
      <c r="P86" s="32">
        <v>99</v>
      </c>
      <c r="Q86" s="36">
        <f t="shared" si="29"/>
        <v>2</v>
      </c>
      <c r="R86" s="32">
        <v>213</v>
      </c>
      <c r="S86" s="37">
        <f t="shared" si="25"/>
        <v>1</v>
      </c>
      <c r="T86" s="77">
        <v>704.12</v>
      </c>
      <c r="U86" s="32">
        <v>645</v>
      </c>
      <c r="V86" s="57">
        <f t="shared" si="30"/>
        <v>0.9160370391410555</v>
      </c>
      <c r="W86" s="34">
        <f t="shared" si="31"/>
        <v>2</v>
      </c>
      <c r="X86" s="58">
        <f t="shared" si="32"/>
        <v>8</v>
      </c>
      <c r="Y86" s="32">
        <v>79</v>
      </c>
      <c r="Z86" s="41">
        <f t="shared" si="33"/>
        <v>1</v>
      </c>
      <c r="AA86" s="32">
        <v>70</v>
      </c>
      <c r="AB86" s="41">
        <f t="shared" si="34"/>
        <v>1</v>
      </c>
      <c r="AC86" s="32">
        <v>14148</v>
      </c>
      <c r="AD86" s="59">
        <f t="shared" si="35"/>
        <v>1.989593587399803</v>
      </c>
      <c r="AE86" s="36">
        <f t="shared" si="36"/>
        <v>1</v>
      </c>
      <c r="AF86" s="32">
        <v>6009</v>
      </c>
      <c r="AG86" s="94"/>
      <c r="AH86" s="34">
        <f t="shared" si="37"/>
        <v>1</v>
      </c>
      <c r="AI86" s="32" t="s">
        <v>45</v>
      </c>
      <c r="AJ86" s="41">
        <f t="shared" si="38"/>
        <v>1</v>
      </c>
      <c r="AK86" s="61">
        <f t="shared" si="39"/>
        <v>5</v>
      </c>
      <c r="AL86" s="32">
        <v>751</v>
      </c>
      <c r="AM86" s="62">
        <f t="shared" si="40"/>
        <v>1.3729433272394882</v>
      </c>
      <c r="AN86" s="46">
        <f t="shared" si="41"/>
        <v>0</v>
      </c>
      <c r="AO86" s="32">
        <v>706</v>
      </c>
      <c r="AP86" s="47">
        <f t="shared" si="42"/>
        <v>1.2906764168190128</v>
      </c>
      <c r="AQ86" s="48">
        <f t="shared" si="43"/>
        <v>0</v>
      </c>
      <c r="AR86" s="32">
        <v>876</v>
      </c>
      <c r="AS86" s="63">
        <f t="shared" si="44"/>
        <v>26.545454545454547</v>
      </c>
      <c r="AT86" s="41">
        <f t="shared" si="45"/>
        <v>0</v>
      </c>
      <c r="AU86" s="50">
        <f t="shared" si="46"/>
        <v>0</v>
      </c>
      <c r="AV86" s="51">
        <f t="shared" si="47"/>
        <v>13</v>
      </c>
      <c r="AW86" s="52">
        <f t="shared" si="48"/>
        <v>0.72222222222222221</v>
      </c>
      <c r="AX86" s="30" t="s">
        <v>125</v>
      </c>
      <c r="AY86" s="65" t="s">
        <v>126</v>
      </c>
    </row>
    <row r="87" spans="1:57" s="65" customFormat="1" ht="15.75" x14ac:dyDescent="0.25">
      <c r="A87" s="55">
        <f t="shared" si="49"/>
        <v>82</v>
      </c>
      <c r="B87" s="30" t="s">
        <v>127</v>
      </c>
      <c r="C87" s="31">
        <v>35</v>
      </c>
      <c r="D87" s="32">
        <v>38</v>
      </c>
      <c r="E87" s="76"/>
      <c r="F87" s="34">
        <f t="shared" si="26"/>
        <v>1</v>
      </c>
      <c r="G87" s="35">
        <v>781</v>
      </c>
      <c r="H87" s="32">
        <v>769</v>
      </c>
      <c r="I87" s="76"/>
      <c r="J87" s="34">
        <f t="shared" si="27"/>
        <v>1</v>
      </c>
      <c r="K87" s="35">
        <v>31</v>
      </c>
      <c r="L87" s="32">
        <v>31</v>
      </c>
      <c r="M87" s="58"/>
      <c r="N87" s="36">
        <f t="shared" si="28"/>
        <v>1</v>
      </c>
      <c r="O87" s="32">
        <v>1257</v>
      </c>
      <c r="P87" s="32">
        <v>98</v>
      </c>
      <c r="Q87" s="36">
        <f t="shared" si="29"/>
        <v>2</v>
      </c>
      <c r="R87" s="32">
        <v>291</v>
      </c>
      <c r="S87" s="37">
        <f t="shared" si="25"/>
        <v>1</v>
      </c>
      <c r="T87" s="77">
        <v>958.3</v>
      </c>
      <c r="U87" s="32">
        <v>931</v>
      </c>
      <c r="V87" s="57">
        <f t="shared" si="30"/>
        <v>0.97151205259313367</v>
      </c>
      <c r="W87" s="34">
        <f t="shared" si="31"/>
        <v>2</v>
      </c>
      <c r="X87" s="58">
        <f t="shared" si="32"/>
        <v>8</v>
      </c>
      <c r="Y87" s="32">
        <v>74</v>
      </c>
      <c r="Z87" s="41">
        <f t="shared" si="33"/>
        <v>1</v>
      </c>
      <c r="AA87" s="32">
        <v>69</v>
      </c>
      <c r="AB87" s="41">
        <f t="shared" si="34"/>
        <v>1</v>
      </c>
      <c r="AC87" s="32">
        <v>19995</v>
      </c>
      <c r="AD87" s="59">
        <f t="shared" si="35"/>
        <v>2.0001000300090026</v>
      </c>
      <c r="AE87" s="36">
        <f t="shared" si="36"/>
        <v>1</v>
      </c>
      <c r="AF87" s="32">
        <v>9728</v>
      </c>
      <c r="AG87" s="68"/>
      <c r="AH87" s="34">
        <f t="shared" si="37"/>
        <v>1</v>
      </c>
      <c r="AI87" s="32" t="s">
        <v>45</v>
      </c>
      <c r="AJ87" s="41">
        <f t="shared" si="38"/>
        <v>1</v>
      </c>
      <c r="AK87" s="61">
        <f t="shared" si="39"/>
        <v>5</v>
      </c>
      <c r="AL87" s="32">
        <v>375</v>
      </c>
      <c r="AM87" s="62">
        <f t="shared" si="40"/>
        <v>0.48764629388816644</v>
      </c>
      <c r="AN87" s="46">
        <f t="shared" si="41"/>
        <v>0</v>
      </c>
      <c r="AO87" s="32">
        <v>1952</v>
      </c>
      <c r="AP87" s="47">
        <f t="shared" si="42"/>
        <v>2.5383615084525357</v>
      </c>
      <c r="AQ87" s="48">
        <f t="shared" si="43"/>
        <v>0</v>
      </c>
      <c r="AR87" s="32">
        <v>714</v>
      </c>
      <c r="AS87" s="63">
        <f t="shared" si="44"/>
        <v>18.789473684210527</v>
      </c>
      <c r="AT87" s="41">
        <f t="shared" si="45"/>
        <v>0</v>
      </c>
      <c r="AU87" s="50">
        <f t="shared" si="46"/>
        <v>0</v>
      </c>
      <c r="AV87" s="51">
        <f t="shared" si="47"/>
        <v>13</v>
      </c>
      <c r="AW87" s="52">
        <f t="shared" si="48"/>
        <v>0.72222222222222221</v>
      </c>
      <c r="AX87" s="30" t="s">
        <v>127</v>
      </c>
      <c r="AY87" s="64"/>
      <c r="AZ87" s="64"/>
      <c r="BA87" s="64"/>
      <c r="BB87" s="64"/>
      <c r="BC87" s="64"/>
      <c r="BD87" s="64"/>
      <c r="BE87" s="64"/>
    </row>
    <row r="88" spans="1:57" s="64" customFormat="1" ht="15.75" x14ac:dyDescent="0.25">
      <c r="A88" s="55">
        <f t="shared" si="49"/>
        <v>83</v>
      </c>
      <c r="B88" s="30" t="s">
        <v>128</v>
      </c>
      <c r="C88" s="31">
        <v>65</v>
      </c>
      <c r="D88" s="32">
        <v>93</v>
      </c>
      <c r="E88" s="95"/>
      <c r="F88" s="34">
        <f t="shared" si="26"/>
        <v>1</v>
      </c>
      <c r="G88" s="35">
        <v>1243</v>
      </c>
      <c r="H88" s="32">
        <v>1226</v>
      </c>
      <c r="I88" s="76"/>
      <c r="J88" s="34">
        <f t="shared" si="27"/>
        <v>1</v>
      </c>
      <c r="K88" s="35">
        <v>47</v>
      </c>
      <c r="L88" s="32">
        <v>47</v>
      </c>
      <c r="M88" s="58"/>
      <c r="N88" s="36">
        <f t="shared" si="28"/>
        <v>1</v>
      </c>
      <c r="O88" s="32">
        <v>1600</v>
      </c>
      <c r="P88" s="32">
        <v>96</v>
      </c>
      <c r="Q88" s="36">
        <f t="shared" si="29"/>
        <v>2</v>
      </c>
      <c r="R88" s="32">
        <v>457</v>
      </c>
      <c r="S88" s="37">
        <f t="shared" si="25"/>
        <v>1</v>
      </c>
      <c r="T88" s="71">
        <v>1729.6499999999999</v>
      </c>
      <c r="U88" s="32">
        <v>1424</v>
      </c>
      <c r="V88" s="57">
        <f t="shared" si="30"/>
        <v>0.82328794842887298</v>
      </c>
      <c r="W88" s="34">
        <f t="shared" si="31"/>
        <v>2</v>
      </c>
      <c r="X88" s="58">
        <f t="shared" si="32"/>
        <v>8</v>
      </c>
      <c r="Y88" s="32">
        <v>78</v>
      </c>
      <c r="Z88" s="41">
        <f t="shared" si="33"/>
        <v>1</v>
      </c>
      <c r="AA88" s="32">
        <v>68</v>
      </c>
      <c r="AB88" s="41">
        <f t="shared" si="34"/>
        <v>1</v>
      </c>
      <c r="AC88" s="32">
        <v>34404</v>
      </c>
      <c r="AD88" s="59">
        <f t="shared" si="35"/>
        <v>2.1586146316978292</v>
      </c>
      <c r="AE88" s="36">
        <f t="shared" si="36"/>
        <v>1</v>
      </c>
      <c r="AF88" s="32">
        <v>14963</v>
      </c>
      <c r="AG88" s="68"/>
      <c r="AH88" s="34">
        <f t="shared" si="37"/>
        <v>1</v>
      </c>
      <c r="AI88" s="32" t="s">
        <v>45</v>
      </c>
      <c r="AJ88" s="41">
        <f t="shared" si="38"/>
        <v>1</v>
      </c>
      <c r="AK88" s="61">
        <f t="shared" si="39"/>
        <v>5</v>
      </c>
      <c r="AL88" s="32">
        <v>3497</v>
      </c>
      <c r="AM88" s="62">
        <f t="shared" si="40"/>
        <v>2.8523654159869496</v>
      </c>
      <c r="AN88" s="46">
        <f t="shared" si="41"/>
        <v>0</v>
      </c>
      <c r="AO88" s="32">
        <v>412</v>
      </c>
      <c r="AP88" s="47">
        <f t="shared" si="42"/>
        <v>0.33605220228384991</v>
      </c>
      <c r="AQ88" s="48">
        <f t="shared" si="43"/>
        <v>0</v>
      </c>
      <c r="AR88" s="32">
        <v>1156</v>
      </c>
      <c r="AS88" s="63">
        <f t="shared" si="44"/>
        <v>12.43010752688172</v>
      </c>
      <c r="AT88" s="41">
        <f t="shared" si="45"/>
        <v>0</v>
      </c>
      <c r="AU88" s="50">
        <f t="shared" si="46"/>
        <v>0</v>
      </c>
      <c r="AV88" s="51">
        <f t="shared" si="47"/>
        <v>13</v>
      </c>
      <c r="AW88" s="52">
        <f t="shared" si="48"/>
        <v>0.72222222222222221</v>
      </c>
      <c r="AX88" s="30" t="s">
        <v>128</v>
      </c>
    </row>
    <row r="89" spans="1:57" s="64" customFormat="1" ht="15.75" x14ac:dyDescent="0.25">
      <c r="A89" s="55">
        <f t="shared" si="49"/>
        <v>84</v>
      </c>
      <c r="B89" s="30" t="s">
        <v>129</v>
      </c>
      <c r="C89" s="31">
        <v>59</v>
      </c>
      <c r="D89" s="32">
        <v>93</v>
      </c>
      <c r="E89" s="79"/>
      <c r="F89" s="34">
        <f t="shared" si="26"/>
        <v>1</v>
      </c>
      <c r="G89" s="35">
        <v>1814</v>
      </c>
      <c r="H89" s="32">
        <v>1853</v>
      </c>
      <c r="I89" s="79"/>
      <c r="J89" s="34">
        <f t="shared" si="27"/>
        <v>1</v>
      </c>
      <c r="K89" s="35">
        <v>56</v>
      </c>
      <c r="L89" s="32">
        <v>56</v>
      </c>
      <c r="M89" s="79"/>
      <c r="N89" s="36">
        <f t="shared" si="28"/>
        <v>1</v>
      </c>
      <c r="O89" s="32">
        <v>3198</v>
      </c>
      <c r="P89" s="32">
        <v>99</v>
      </c>
      <c r="Q89" s="36">
        <f t="shared" si="29"/>
        <v>2</v>
      </c>
      <c r="R89" s="32">
        <v>425</v>
      </c>
      <c r="S89" s="37">
        <f t="shared" si="25"/>
        <v>1</v>
      </c>
      <c r="T89" s="38">
        <v>1670.88</v>
      </c>
      <c r="U89" s="32">
        <v>1682</v>
      </c>
      <c r="V89" s="57">
        <f t="shared" si="30"/>
        <v>1.0066551757157904</v>
      </c>
      <c r="W89" s="34">
        <f t="shared" si="31"/>
        <v>2</v>
      </c>
      <c r="X89" s="58">
        <f t="shared" si="32"/>
        <v>8</v>
      </c>
      <c r="Y89" s="32">
        <v>71</v>
      </c>
      <c r="Z89" s="41">
        <f t="shared" si="33"/>
        <v>1</v>
      </c>
      <c r="AA89" s="32">
        <v>61</v>
      </c>
      <c r="AB89" s="41">
        <f t="shared" si="34"/>
        <v>1</v>
      </c>
      <c r="AC89" s="32">
        <v>47777</v>
      </c>
      <c r="AD89" s="59">
        <f t="shared" si="35"/>
        <v>1.9833533978164308</v>
      </c>
      <c r="AE89" s="36">
        <f t="shared" si="36"/>
        <v>1</v>
      </c>
      <c r="AF89" s="32">
        <v>22293</v>
      </c>
      <c r="AG89" s="68"/>
      <c r="AH89" s="34">
        <f t="shared" si="37"/>
        <v>1</v>
      </c>
      <c r="AI89" s="32" t="s">
        <v>45</v>
      </c>
      <c r="AJ89" s="41">
        <f t="shared" si="38"/>
        <v>1</v>
      </c>
      <c r="AK89" s="61">
        <f t="shared" si="39"/>
        <v>5</v>
      </c>
      <c r="AL89" s="32">
        <v>5102</v>
      </c>
      <c r="AM89" s="62">
        <f t="shared" si="40"/>
        <v>2.7533729087965462</v>
      </c>
      <c r="AN89" s="46">
        <f t="shared" si="41"/>
        <v>0</v>
      </c>
      <c r="AO89" s="32">
        <v>3403</v>
      </c>
      <c r="AP89" s="47">
        <f t="shared" si="42"/>
        <v>1.8364813815434431</v>
      </c>
      <c r="AQ89" s="48">
        <f t="shared" si="43"/>
        <v>0</v>
      </c>
      <c r="AR89" s="32">
        <v>2240</v>
      </c>
      <c r="AS89" s="63">
        <f t="shared" si="44"/>
        <v>24.086021505376344</v>
      </c>
      <c r="AT89" s="41">
        <f t="shared" si="45"/>
        <v>0</v>
      </c>
      <c r="AU89" s="50">
        <f t="shared" si="46"/>
        <v>0</v>
      </c>
      <c r="AV89" s="51">
        <f t="shared" si="47"/>
        <v>13</v>
      </c>
      <c r="AW89" s="52">
        <f t="shared" si="48"/>
        <v>0.72222222222222221</v>
      </c>
      <c r="AX89" s="30" t="s">
        <v>129</v>
      </c>
      <c r="AY89" s="65"/>
      <c r="AZ89" s="65"/>
      <c r="BA89" s="65"/>
      <c r="BB89" s="65"/>
      <c r="BC89" s="65"/>
      <c r="BD89" s="65"/>
      <c r="BE89" s="65"/>
    </row>
    <row r="90" spans="1:57" s="64" customFormat="1" ht="15.75" x14ac:dyDescent="0.25">
      <c r="A90" s="55">
        <f t="shared" si="49"/>
        <v>85</v>
      </c>
      <c r="B90" s="30" t="s">
        <v>130</v>
      </c>
      <c r="C90" s="31">
        <v>22</v>
      </c>
      <c r="D90" s="32">
        <v>25</v>
      </c>
      <c r="E90" s="66"/>
      <c r="F90" s="34">
        <f t="shared" si="26"/>
        <v>1</v>
      </c>
      <c r="G90" s="35">
        <v>426</v>
      </c>
      <c r="H90" s="32">
        <v>429</v>
      </c>
      <c r="I90" s="67"/>
      <c r="J90" s="34">
        <f t="shared" si="27"/>
        <v>1</v>
      </c>
      <c r="K90" s="35">
        <v>17</v>
      </c>
      <c r="L90" s="32">
        <v>17</v>
      </c>
      <c r="M90" s="58"/>
      <c r="N90" s="36">
        <f t="shared" si="28"/>
        <v>1</v>
      </c>
      <c r="O90" s="32">
        <v>685</v>
      </c>
      <c r="P90" s="32">
        <v>95</v>
      </c>
      <c r="Q90" s="36">
        <f t="shared" si="29"/>
        <v>2</v>
      </c>
      <c r="R90" s="32">
        <v>222</v>
      </c>
      <c r="S90" s="37">
        <f t="shared" si="25"/>
        <v>1</v>
      </c>
      <c r="T90" s="38">
        <v>525.79999999999995</v>
      </c>
      <c r="U90" s="32">
        <v>510</v>
      </c>
      <c r="V90" s="57">
        <f t="shared" si="30"/>
        <v>0.9699505515405098</v>
      </c>
      <c r="W90" s="34">
        <f t="shared" si="31"/>
        <v>2</v>
      </c>
      <c r="X90" s="58">
        <f t="shared" si="32"/>
        <v>8</v>
      </c>
      <c r="Y90" s="32">
        <v>86</v>
      </c>
      <c r="Z90" s="41">
        <f t="shared" si="33"/>
        <v>1</v>
      </c>
      <c r="AA90" s="32">
        <v>73</v>
      </c>
      <c r="AB90" s="41">
        <f t="shared" si="34"/>
        <v>1</v>
      </c>
      <c r="AC90" s="32">
        <v>11033</v>
      </c>
      <c r="AD90" s="59">
        <f t="shared" si="35"/>
        <v>1.9783037475345169</v>
      </c>
      <c r="AE90" s="36">
        <f t="shared" si="36"/>
        <v>1</v>
      </c>
      <c r="AF90" s="32">
        <v>5635</v>
      </c>
      <c r="AG90" s="68"/>
      <c r="AH90" s="34">
        <f t="shared" si="37"/>
        <v>1</v>
      </c>
      <c r="AI90" s="32" t="s">
        <v>45</v>
      </c>
      <c r="AJ90" s="41">
        <f t="shared" si="38"/>
        <v>1</v>
      </c>
      <c r="AK90" s="61">
        <f t="shared" si="39"/>
        <v>5</v>
      </c>
      <c r="AL90" s="32">
        <v>394</v>
      </c>
      <c r="AM90" s="62">
        <f t="shared" si="40"/>
        <v>0.9184149184149184</v>
      </c>
      <c r="AN90" s="46">
        <f t="shared" si="41"/>
        <v>0</v>
      </c>
      <c r="AO90" s="32">
        <v>430</v>
      </c>
      <c r="AP90" s="47">
        <f t="shared" si="42"/>
        <v>1.0023310023310024</v>
      </c>
      <c r="AQ90" s="48">
        <f t="shared" si="43"/>
        <v>0</v>
      </c>
      <c r="AR90" s="32">
        <v>495</v>
      </c>
      <c r="AS90" s="63">
        <f t="shared" si="44"/>
        <v>19.8</v>
      </c>
      <c r="AT90" s="41">
        <f t="shared" si="45"/>
        <v>0</v>
      </c>
      <c r="AU90" s="50">
        <f t="shared" si="46"/>
        <v>0</v>
      </c>
      <c r="AV90" s="51">
        <f t="shared" si="47"/>
        <v>13</v>
      </c>
      <c r="AW90" s="52">
        <f t="shared" si="48"/>
        <v>0.72222222222222221</v>
      </c>
      <c r="AX90" s="30" t="s">
        <v>130</v>
      </c>
    </row>
    <row r="91" spans="1:57" s="64" customFormat="1" ht="15.75" x14ac:dyDescent="0.25">
      <c r="A91" s="55">
        <f t="shared" si="49"/>
        <v>86</v>
      </c>
      <c r="B91" s="30" t="s">
        <v>131</v>
      </c>
      <c r="C91" s="31">
        <v>66</v>
      </c>
      <c r="D91" s="32">
        <v>79</v>
      </c>
      <c r="E91" s="56"/>
      <c r="F91" s="34">
        <f t="shared" si="26"/>
        <v>1</v>
      </c>
      <c r="G91" s="35">
        <v>1541</v>
      </c>
      <c r="H91" s="32">
        <v>1544</v>
      </c>
      <c r="I91" s="56"/>
      <c r="J91" s="34">
        <f t="shared" si="27"/>
        <v>1</v>
      </c>
      <c r="K91" s="35">
        <v>53</v>
      </c>
      <c r="L91" s="32">
        <v>53</v>
      </c>
      <c r="M91" s="56"/>
      <c r="N91" s="36">
        <f t="shared" si="28"/>
        <v>1</v>
      </c>
      <c r="O91" s="32">
        <v>1639</v>
      </c>
      <c r="P91" s="32">
        <v>95</v>
      </c>
      <c r="Q91" s="36">
        <f t="shared" si="29"/>
        <v>2</v>
      </c>
      <c r="R91" s="32">
        <v>366</v>
      </c>
      <c r="S91" s="37">
        <f t="shared" si="25"/>
        <v>1</v>
      </c>
      <c r="T91" s="38">
        <v>1859.8799999999999</v>
      </c>
      <c r="U91" s="32">
        <v>1678</v>
      </c>
      <c r="V91" s="57">
        <f t="shared" si="30"/>
        <v>0.90220874465019252</v>
      </c>
      <c r="W91" s="34">
        <f t="shared" si="31"/>
        <v>2</v>
      </c>
      <c r="X91" s="58">
        <f t="shared" si="32"/>
        <v>8</v>
      </c>
      <c r="Y91" s="32">
        <v>87</v>
      </c>
      <c r="Z91" s="41">
        <f t="shared" si="33"/>
        <v>1</v>
      </c>
      <c r="AA91" s="32">
        <v>71</v>
      </c>
      <c r="AB91" s="41">
        <f t="shared" si="34"/>
        <v>1</v>
      </c>
      <c r="AC91" s="32">
        <v>45535</v>
      </c>
      <c r="AD91" s="59">
        <f t="shared" si="35"/>
        <v>2.2685831008369868</v>
      </c>
      <c r="AE91" s="36">
        <f t="shared" si="36"/>
        <v>1</v>
      </c>
      <c r="AF91" s="32">
        <v>18885</v>
      </c>
      <c r="AG91" s="60"/>
      <c r="AH91" s="34">
        <f t="shared" si="37"/>
        <v>1</v>
      </c>
      <c r="AI91" s="32" t="s">
        <v>45</v>
      </c>
      <c r="AJ91" s="41">
        <f t="shared" si="38"/>
        <v>1</v>
      </c>
      <c r="AK91" s="61">
        <f t="shared" si="39"/>
        <v>5</v>
      </c>
      <c r="AL91" s="32">
        <v>4012</v>
      </c>
      <c r="AM91" s="62">
        <f t="shared" si="40"/>
        <v>2.5984455958549222</v>
      </c>
      <c r="AN91" s="46">
        <f t="shared" si="41"/>
        <v>0</v>
      </c>
      <c r="AO91" s="32">
        <v>440</v>
      </c>
      <c r="AP91" s="47">
        <f t="shared" si="42"/>
        <v>0.28497409326424872</v>
      </c>
      <c r="AQ91" s="48">
        <f t="shared" si="43"/>
        <v>0</v>
      </c>
      <c r="AR91" s="32">
        <v>1775</v>
      </c>
      <c r="AS91" s="63">
        <f t="shared" si="44"/>
        <v>22.468354430379748</v>
      </c>
      <c r="AT91" s="41">
        <f t="shared" si="45"/>
        <v>0</v>
      </c>
      <c r="AU91" s="50">
        <f t="shared" si="46"/>
        <v>0</v>
      </c>
      <c r="AV91" s="51">
        <f t="shared" si="47"/>
        <v>13</v>
      </c>
      <c r="AW91" s="52">
        <f t="shared" si="48"/>
        <v>0.72222222222222221</v>
      </c>
      <c r="AX91" s="30" t="s">
        <v>131</v>
      </c>
    </row>
    <row r="92" spans="1:57" s="64" customFormat="1" ht="15.75" x14ac:dyDescent="0.25">
      <c r="A92" s="55">
        <f t="shared" si="49"/>
        <v>87</v>
      </c>
      <c r="B92" s="30" t="s">
        <v>132</v>
      </c>
      <c r="C92" s="31">
        <v>33</v>
      </c>
      <c r="D92" s="32">
        <v>37</v>
      </c>
      <c r="E92" s="66"/>
      <c r="F92" s="34">
        <f t="shared" si="26"/>
        <v>1</v>
      </c>
      <c r="G92" s="35">
        <v>615</v>
      </c>
      <c r="H92" s="32">
        <v>610</v>
      </c>
      <c r="I92" s="67"/>
      <c r="J92" s="34">
        <f t="shared" si="27"/>
        <v>1</v>
      </c>
      <c r="K92" s="35">
        <v>24</v>
      </c>
      <c r="L92" s="32">
        <v>24</v>
      </c>
      <c r="M92" s="58"/>
      <c r="N92" s="36">
        <f t="shared" si="28"/>
        <v>1</v>
      </c>
      <c r="O92" s="32">
        <v>869</v>
      </c>
      <c r="P92" s="32">
        <v>96</v>
      </c>
      <c r="Q92" s="36">
        <f t="shared" si="29"/>
        <v>2</v>
      </c>
      <c r="R92" s="32">
        <v>246</v>
      </c>
      <c r="S92" s="37">
        <f t="shared" si="25"/>
        <v>1</v>
      </c>
      <c r="T92" s="38">
        <v>759</v>
      </c>
      <c r="U92" s="32">
        <v>687</v>
      </c>
      <c r="V92" s="57">
        <f t="shared" si="30"/>
        <v>0.90513833992094861</v>
      </c>
      <c r="W92" s="34">
        <f t="shared" si="31"/>
        <v>2</v>
      </c>
      <c r="X92" s="58">
        <f t="shared" si="32"/>
        <v>8</v>
      </c>
      <c r="Y92" s="32">
        <v>83</v>
      </c>
      <c r="Z92" s="41">
        <f t="shared" si="33"/>
        <v>1</v>
      </c>
      <c r="AA92" s="32">
        <v>71</v>
      </c>
      <c r="AB92" s="41">
        <f t="shared" si="34"/>
        <v>1</v>
      </c>
      <c r="AC92" s="32">
        <v>22165</v>
      </c>
      <c r="AD92" s="59">
        <f t="shared" si="35"/>
        <v>2.7950819672131146</v>
      </c>
      <c r="AE92" s="36">
        <f t="shared" si="36"/>
        <v>1</v>
      </c>
      <c r="AF92" s="32">
        <v>6702</v>
      </c>
      <c r="AG92" s="68"/>
      <c r="AH92" s="34">
        <f t="shared" si="37"/>
        <v>1</v>
      </c>
      <c r="AI92" s="32" t="s">
        <v>45</v>
      </c>
      <c r="AJ92" s="41">
        <f t="shared" si="38"/>
        <v>1</v>
      </c>
      <c r="AK92" s="61">
        <f t="shared" si="39"/>
        <v>5</v>
      </c>
      <c r="AL92" s="32">
        <v>1535</v>
      </c>
      <c r="AM92" s="62">
        <f t="shared" si="40"/>
        <v>2.5163934426229506</v>
      </c>
      <c r="AN92" s="46">
        <f t="shared" si="41"/>
        <v>0</v>
      </c>
      <c r="AO92" s="32">
        <v>1010</v>
      </c>
      <c r="AP92" s="47">
        <f t="shared" si="42"/>
        <v>1.6557377049180328</v>
      </c>
      <c r="AQ92" s="48">
        <f t="shared" si="43"/>
        <v>0</v>
      </c>
      <c r="AR92" s="32">
        <v>533</v>
      </c>
      <c r="AS92" s="63">
        <f t="shared" si="44"/>
        <v>14.405405405405405</v>
      </c>
      <c r="AT92" s="41">
        <f t="shared" si="45"/>
        <v>0</v>
      </c>
      <c r="AU92" s="50">
        <f t="shared" si="46"/>
        <v>0</v>
      </c>
      <c r="AV92" s="51">
        <f t="shared" si="47"/>
        <v>13</v>
      </c>
      <c r="AW92" s="52">
        <f t="shared" si="48"/>
        <v>0.72222222222222221</v>
      </c>
      <c r="AX92" s="30" t="s">
        <v>132</v>
      </c>
    </row>
    <row r="93" spans="1:57" s="64" customFormat="1" ht="15.75" x14ac:dyDescent="0.25">
      <c r="A93" s="55">
        <f t="shared" si="49"/>
        <v>88</v>
      </c>
      <c r="B93" s="30" t="s">
        <v>133</v>
      </c>
      <c r="C93" s="31">
        <v>48</v>
      </c>
      <c r="D93" s="32">
        <v>61</v>
      </c>
      <c r="E93" s="56"/>
      <c r="F93" s="34">
        <f t="shared" si="26"/>
        <v>1</v>
      </c>
      <c r="G93" s="35">
        <v>1138</v>
      </c>
      <c r="H93" s="32">
        <v>1137</v>
      </c>
      <c r="I93" s="56"/>
      <c r="J93" s="34">
        <f t="shared" si="27"/>
        <v>1</v>
      </c>
      <c r="K93" s="35">
        <v>40</v>
      </c>
      <c r="L93" s="32">
        <v>40</v>
      </c>
      <c r="M93" s="56"/>
      <c r="N93" s="36">
        <f t="shared" si="28"/>
        <v>1</v>
      </c>
      <c r="O93" s="32">
        <v>1051</v>
      </c>
      <c r="P93" s="32">
        <v>95</v>
      </c>
      <c r="Q93" s="36">
        <f t="shared" si="29"/>
        <v>2</v>
      </c>
      <c r="R93" s="32">
        <v>368</v>
      </c>
      <c r="S93" s="37">
        <f t="shared" si="25"/>
        <v>1</v>
      </c>
      <c r="T93" s="38">
        <v>1087.1999999999998</v>
      </c>
      <c r="U93" s="32">
        <v>1254</v>
      </c>
      <c r="V93" s="57">
        <f t="shared" si="30"/>
        <v>1.1534216335540841</v>
      </c>
      <c r="W93" s="34">
        <f t="shared" si="31"/>
        <v>2</v>
      </c>
      <c r="X93" s="58">
        <f t="shared" si="32"/>
        <v>8</v>
      </c>
      <c r="Y93" s="32">
        <v>72</v>
      </c>
      <c r="Z93" s="41">
        <f t="shared" si="33"/>
        <v>1</v>
      </c>
      <c r="AA93" s="32">
        <v>41</v>
      </c>
      <c r="AB93" s="41">
        <f t="shared" si="34"/>
        <v>0</v>
      </c>
      <c r="AC93" s="32">
        <v>31073</v>
      </c>
      <c r="AD93" s="59">
        <f t="shared" si="35"/>
        <v>2.1022258304580204</v>
      </c>
      <c r="AE93" s="36">
        <f t="shared" si="36"/>
        <v>1</v>
      </c>
      <c r="AF93" s="32">
        <v>15895</v>
      </c>
      <c r="AG93" s="60"/>
      <c r="AH93" s="34">
        <f t="shared" si="37"/>
        <v>1</v>
      </c>
      <c r="AI93" s="32" t="s">
        <v>45</v>
      </c>
      <c r="AJ93" s="41">
        <f t="shared" si="38"/>
        <v>1</v>
      </c>
      <c r="AK93" s="61">
        <f t="shared" si="39"/>
        <v>4</v>
      </c>
      <c r="AL93" s="32">
        <v>6867</v>
      </c>
      <c r="AM93" s="62">
        <f t="shared" si="40"/>
        <v>6.0395778364116097</v>
      </c>
      <c r="AN93" s="46">
        <f t="shared" si="41"/>
        <v>1</v>
      </c>
      <c r="AO93" s="32">
        <v>1495</v>
      </c>
      <c r="AP93" s="47">
        <f t="shared" si="42"/>
        <v>1.3148636763412489</v>
      </c>
      <c r="AQ93" s="48">
        <f t="shared" si="43"/>
        <v>0</v>
      </c>
      <c r="AR93" s="32">
        <v>1473</v>
      </c>
      <c r="AS93" s="63">
        <f t="shared" si="44"/>
        <v>24.147540983606557</v>
      </c>
      <c r="AT93" s="41">
        <f t="shared" si="45"/>
        <v>0</v>
      </c>
      <c r="AU93" s="50">
        <f t="shared" si="46"/>
        <v>1</v>
      </c>
      <c r="AV93" s="51">
        <f t="shared" si="47"/>
        <v>13</v>
      </c>
      <c r="AW93" s="52">
        <f t="shared" si="48"/>
        <v>0.72222222222222221</v>
      </c>
      <c r="AX93" s="30" t="s">
        <v>133</v>
      </c>
      <c r="AY93" s="65"/>
      <c r="AZ93" s="65"/>
      <c r="BA93" s="65"/>
      <c r="BB93" s="65"/>
      <c r="BC93" s="65"/>
      <c r="BD93" s="65"/>
      <c r="BE93" s="65"/>
    </row>
    <row r="94" spans="1:57" s="64" customFormat="1" ht="15.75" x14ac:dyDescent="0.25">
      <c r="A94" s="55">
        <f t="shared" si="49"/>
        <v>89</v>
      </c>
      <c r="B94" s="30" t="s">
        <v>134</v>
      </c>
      <c r="C94" s="31">
        <v>35</v>
      </c>
      <c r="D94" s="32">
        <v>42</v>
      </c>
      <c r="E94" s="96"/>
      <c r="F94" s="34">
        <f t="shared" si="26"/>
        <v>1</v>
      </c>
      <c r="G94" s="35">
        <v>694</v>
      </c>
      <c r="H94" s="32">
        <v>697</v>
      </c>
      <c r="I94" s="96"/>
      <c r="J94" s="34">
        <f t="shared" si="27"/>
        <v>1</v>
      </c>
      <c r="K94" s="35">
        <v>29</v>
      </c>
      <c r="L94" s="32">
        <v>29</v>
      </c>
      <c r="M94" s="96"/>
      <c r="N94" s="36">
        <f t="shared" si="28"/>
        <v>1</v>
      </c>
      <c r="O94" s="32">
        <v>1196</v>
      </c>
      <c r="P94" s="32">
        <v>99</v>
      </c>
      <c r="Q94" s="36">
        <f t="shared" si="29"/>
        <v>2</v>
      </c>
      <c r="R94" s="154">
        <v>147</v>
      </c>
      <c r="S94" s="37">
        <v>1</v>
      </c>
      <c r="T94" s="97">
        <v>893.55000000000007</v>
      </c>
      <c r="U94" s="32">
        <v>694</v>
      </c>
      <c r="V94" s="57">
        <f t="shared" si="30"/>
        <v>0.77667729841642874</v>
      </c>
      <c r="W94" s="34">
        <f t="shared" si="31"/>
        <v>1</v>
      </c>
      <c r="X94" s="58">
        <f t="shared" si="32"/>
        <v>7</v>
      </c>
      <c r="Y94" s="32">
        <v>89</v>
      </c>
      <c r="Z94" s="41">
        <f t="shared" si="33"/>
        <v>1</v>
      </c>
      <c r="AA94" s="32">
        <v>81</v>
      </c>
      <c r="AB94" s="41">
        <f t="shared" si="34"/>
        <v>2</v>
      </c>
      <c r="AC94" s="32">
        <v>26108</v>
      </c>
      <c r="AD94" s="59">
        <f t="shared" si="35"/>
        <v>2.8813596733252402</v>
      </c>
      <c r="AE94" s="36">
        <f t="shared" si="36"/>
        <v>1</v>
      </c>
      <c r="AF94" s="32">
        <v>7888</v>
      </c>
      <c r="AG94" s="96"/>
      <c r="AH94" s="34">
        <f t="shared" si="37"/>
        <v>1</v>
      </c>
      <c r="AI94" s="32" t="s">
        <v>45</v>
      </c>
      <c r="AJ94" s="41">
        <f t="shared" si="38"/>
        <v>1</v>
      </c>
      <c r="AK94" s="61">
        <f t="shared" si="39"/>
        <v>6</v>
      </c>
      <c r="AL94" s="32">
        <v>377</v>
      </c>
      <c r="AM94" s="62">
        <f t="shared" si="40"/>
        <v>0.54088952654232425</v>
      </c>
      <c r="AN94" s="46">
        <f t="shared" si="41"/>
        <v>0</v>
      </c>
      <c r="AO94" s="32">
        <v>40</v>
      </c>
      <c r="AP94" s="47">
        <f t="shared" si="42"/>
        <v>5.7388809182209469E-2</v>
      </c>
      <c r="AQ94" s="48">
        <f t="shared" si="43"/>
        <v>0</v>
      </c>
      <c r="AR94" s="32">
        <v>693</v>
      </c>
      <c r="AS94" s="63">
        <f t="shared" si="44"/>
        <v>16.5</v>
      </c>
      <c r="AT94" s="41">
        <f t="shared" si="45"/>
        <v>0</v>
      </c>
      <c r="AU94" s="50">
        <f t="shared" si="46"/>
        <v>0</v>
      </c>
      <c r="AV94" s="51">
        <f t="shared" si="47"/>
        <v>13</v>
      </c>
      <c r="AW94" s="52">
        <f t="shared" si="48"/>
        <v>0.72222222222222221</v>
      </c>
      <c r="AX94" s="30" t="s">
        <v>134</v>
      </c>
    </row>
    <row r="95" spans="1:57" s="64" customFormat="1" ht="15.75" x14ac:dyDescent="0.25">
      <c r="A95" s="55">
        <f t="shared" si="49"/>
        <v>90</v>
      </c>
      <c r="B95" s="30" t="s">
        <v>135</v>
      </c>
      <c r="C95" s="31">
        <v>12</v>
      </c>
      <c r="D95" s="32">
        <v>19</v>
      </c>
      <c r="E95" s="76"/>
      <c r="F95" s="34">
        <f t="shared" si="26"/>
        <v>1</v>
      </c>
      <c r="G95" s="35">
        <v>576</v>
      </c>
      <c r="H95" s="32">
        <v>540</v>
      </c>
      <c r="I95" s="76"/>
      <c r="J95" s="34">
        <f t="shared" si="27"/>
        <v>1</v>
      </c>
      <c r="K95" s="35">
        <v>25</v>
      </c>
      <c r="L95" s="32">
        <v>25</v>
      </c>
      <c r="M95" s="58"/>
      <c r="N95" s="36">
        <f t="shared" si="28"/>
        <v>1</v>
      </c>
      <c r="O95" s="32">
        <v>400</v>
      </c>
      <c r="P95" s="32">
        <v>58</v>
      </c>
      <c r="Q95" s="36">
        <v>2</v>
      </c>
      <c r="R95" s="154">
        <v>91</v>
      </c>
      <c r="S95" s="37">
        <v>1</v>
      </c>
      <c r="T95" s="98">
        <v>408.12</v>
      </c>
      <c r="U95" s="32">
        <v>410</v>
      </c>
      <c r="V95" s="81">
        <f t="shared" si="30"/>
        <v>1.0046064882877586</v>
      </c>
      <c r="W95" s="34">
        <f t="shared" si="31"/>
        <v>2</v>
      </c>
      <c r="X95" s="82">
        <f t="shared" si="32"/>
        <v>8</v>
      </c>
      <c r="Y95" s="32">
        <v>88</v>
      </c>
      <c r="Z95" s="41">
        <f t="shared" si="33"/>
        <v>1</v>
      </c>
      <c r="AA95" s="32">
        <v>86</v>
      </c>
      <c r="AB95" s="41">
        <f t="shared" si="34"/>
        <v>2</v>
      </c>
      <c r="AC95" s="32">
        <v>6725</v>
      </c>
      <c r="AD95" s="59">
        <f t="shared" si="35"/>
        <v>0.95797720797720798</v>
      </c>
      <c r="AE95" s="36">
        <f t="shared" si="36"/>
        <v>0</v>
      </c>
      <c r="AF95" s="32">
        <v>6003</v>
      </c>
      <c r="AG95" s="68"/>
      <c r="AH95" s="34">
        <f t="shared" si="37"/>
        <v>1</v>
      </c>
      <c r="AI95" s="32" t="s">
        <v>45</v>
      </c>
      <c r="AJ95" s="41">
        <f t="shared" si="38"/>
        <v>1</v>
      </c>
      <c r="AK95" s="61">
        <f t="shared" si="39"/>
        <v>5</v>
      </c>
      <c r="AL95" s="32">
        <v>0</v>
      </c>
      <c r="AM95" s="99">
        <f>AL95/100</f>
        <v>0</v>
      </c>
      <c r="AN95" s="46">
        <f t="shared" si="41"/>
        <v>0</v>
      </c>
      <c r="AO95" s="32">
        <v>11</v>
      </c>
      <c r="AP95" s="47">
        <f t="shared" si="42"/>
        <v>2.0370370370370372E-2</v>
      </c>
      <c r="AQ95" s="48">
        <f t="shared" si="43"/>
        <v>0</v>
      </c>
      <c r="AR95" s="32">
        <v>453</v>
      </c>
      <c r="AS95" s="63">
        <f t="shared" si="44"/>
        <v>23.842105263157894</v>
      </c>
      <c r="AT95" s="41">
        <f t="shared" si="45"/>
        <v>0</v>
      </c>
      <c r="AU95" s="50">
        <f t="shared" si="46"/>
        <v>0</v>
      </c>
      <c r="AV95" s="51">
        <f t="shared" si="47"/>
        <v>13</v>
      </c>
      <c r="AW95" s="52">
        <f t="shared" si="48"/>
        <v>0.72222222222222221</v>
      </c>
      <c r="AX95" s="30" t="s">
        <v>135</v>
      </c>
    </row>
    <row r="96" spans="1:57" s="64" customFormat="1" ht="15.75" x14ac:dyDescent="0.25">
      <c r="A96" s="55">
        <f t="shared" si="49"/>
        <v>91</v>
      </c>
      <c r="B96" s="30" t="s">
        <v>136</v>
      </c>
      <c r="C96" s="31">
        <v>43</v>
      </c>
      <c r="D96" s="32">
        <v>50</v>
      </c>
      <c r="E96" s="75"/>
      <c r="F96" s="34">
        <f t="shared" si="26"/>
        <v>1</v>
      </c>
      <c r="G96" s="35">
        <v>851</v>
      </c>
      <c r="H96" s="32">
        <v>847</v>
      </c>
      <c r="I96" s="73"/>
      <c r="J96" s="34">
        <f t="shared" si="27"/>
        <v>1</v>
      </c>
      <c r="K96" s="35">
        <v>32</v>
      </c>
      <c r="L96" s="32">
        <v>32</v>
      </c>
      <c r="M96" s="58"/>
      <c r="N96" s="36">
        <f t="shared" si="28"/>
        <v>1</v>
      </c>
      <c r="O96" s="32">
        <v>1171</v>
      </c>
      <c r="P96" s="32">
        <v>89</v>
      </c>
      <c r="Q96" s="36">
        <f>IF(P96&gt;=90,2,IF(P96&gt;=70,1,0))</f>
        <v>1</v>
      </c>
      <c r="R96" s="32">
        <v>287</v>
      </c>
      <c r="S96" s="37">
        <f>IF(R96&gt;150,1,0)</f>
        <v>1</v>
      </c>
      <c r="T96" s="38">
        <v>1068.98</v>
      </c>
      <c r="U96" s="32">
        <v>1004</v>
      </c>
      <c r="V96" s="57">
        <f t="shared" si="30"/>
        <v>0.93921308162921657</v>
      </c>
      <c r="W96" s="34">
        <f t="shared" si="31"/>
        <v>2</v>
      </c>
      <c r="X96" s="58">
        <f t="shared" si="32"/>
        <v>7</v>
      </c>
      <c r="Y96" s="32">
        <v>81</v>
      </c>
      <c r="Z96" s="41">
        <f t="shared" si="33"/>
        <v>1</v>
      </c>
      <c r="AA96" s="32">
        <v>65</v>
      </c>
      <c r="AB96" s="41">
        <f t="shared" si="34"/>
        <v>1</v>
      </c>
      <c r="AC96" s="32">
        <v>20514</v>
      </c>
      <c r="AD96" s="59">
        <f t="shared" si="35"/>
        <v>1.8630460448642268</v>
      </c>
      <c r="AE96" s="36">
        <f t="shared" si="36"/>
        <v>1</v>
      </c>
      <c r="AF96" s="32">
        <v>8828</v>
      </c>
      <c r="AG96" s="60"/>
      <c r="AH96" s="34">
        <f t="shared" si="37"/>
        <v>1</v>
      </c>
      <c r="AI96" s="32" t="s">
        <v>45</v>
      </c>
      <c r="AJ96" s="41">
        <f t="shared" si="38"/>
        <v>1</v>
      </c>
      <c r="AK96" s="61">
        <f t="shared" si="39"/>
        <v>5</v>
      </c>
      <c r="AL96" s="32">
        <v>208</v>
      </c>
      <c r="AM96" s="62">
        <f>AL96/H96</f>
        <v>0.24557260920897284</v>
      </c>
      <c r="AN96" s="46">
        <f t="shared" si="41"/>
        <v>0</v>
      </c>
      <c r="AO96" s="32">
        <v>1330</v>
      </c>
      <c r="AP96" s="47">
        <f t="shared" si="42"/>
        <v>1.5702479338842976</v>
      </c>
      <c r="AQ96" s="48">
        <f t="shared" si="43"/>
        <v>0</v>
      </c>
      <c r="AR96" s="32">
        <v>1109</v>
      </c>
      <c r="AS96" s="63">
        <f t="shared" si="44"/>
        <v>22.18</v>
      </c>
      <c r="AT96" s="41">
        <f t="shared" si="45"/>
        <v>0</v>
      </c>
      <c r="AU96" s="50">
        <f t="shared" si="46"/>
        <v>0</v>
      </c>
      <c r="AV96" s="51">
        <f t="shared" si="47"/>
        <v>12</v>
      </c>
      <c r="AW96" s="52">
        <f t="shared" si="48"/>
        <v>0.66666666666666663</v>
      </c>
      <c r="AX96" s="30" t="s">
        <v>136</v>
      </c>
    </row>
    <row r="97" spans="1:49" s="108" customFormat="1" x14ac:dyDescent="0.25">
      <c r="A97" s="100"/>
      <c r="B97" s="101"/>
      <c r="C97" s="101"/>
      <c r="D97" s="101"/>
      <c r="E97" s="101"/>
      <c r="F97" s="101"/>
      <c r="G97" s="101"/>
      <c r="H97" s="101"/>
      <c r="I97" s="101"/>
      <c r="J97" s="100"/>
      <c r="K97" s="101"/>
      <c r="L97" s="100"/>
      <c r="M97" s="102"/>
      <c r="N97" s="103"/>
      <c r="O97" s="100"/>
      <c r="P97" s="104"/>
      <c r="Q97" s="103"/>
      <c r="R97" s="100"/>
      <c r="S97" s="105"/>
      <c r="T97" s="106"/>
      <c r="U97" s="107"/>
      <c r="V97" s="106"/>
      <c r="W97" s="106"/>
      <c r="AC97" s="100"/>
      <c r="AD97" s="109"/>
      <c r="AE97" s="103"/>
      <c r="AF97" s="100"/>
      <c r="AG97" s="110"/>
      <c r="AH97" s="102"/>
      <c r="AI97" s="104"/>
      <c r="AJ97" s="102"/>
      <c r="AK97" s="111"/>
      <c r="AL97" s="100"/>
      <c r="AM97" s="112"/>
      <c r="AN97" s="112"/>
      <c r="AO97" s="100"/>
      <c r="AP97" s="112"/>
      <c r="AQ97" s="112"/>
      <c r="AR97" s="112"/>
      <c r="AS97" s="112"/>
      <c r="AT97" s="102"/>
      <c r="AU97" s="102"/>
      <c r="AV97" s="113"/>
      <c r="AW97" s="114"/>
    </row>
    <row r="98" spans="1:49" s="105" customFormat="1" x14ac:dyDescent="0.25">
      <c r="A98" s="100"/>
      <c r="B98" s="101"/>
      <c r="C98" s="101"/>
      <c r="D98" s="101"/>
      <c r="E98" s="101"/>
      <c r="F98" s="101"/>
      <c r="G98" s="101"/>
      <c r="H98" s="101"/>
      <c r="I98" s="101"/>
      <c r="J98" s="100"/>
      <c r="K98" s="101"/>
      <c r="L98" s="100"/>
      <c r="M98" s="102"/>
      <c r="N98" s="103"/>
      <c r="O98" s="100"/>
      <c r="P98" s="104"/>
      <c r="Q98" s="103"/>
      <c r="R98" s="100"/>
      <c r="T98" s="106"/>
      <c r="U98" s="107"/>
      <c r="V98" s="106"/>
      <c r="W98" s="106"/>
      <c r="AC98" s="100"/>
      <c r="AD98" s="109"/>
      <c r="AE98" s="103"/>
      <c r="AF98" s="100"/>
      <c r="AG98" s="110"/>
      <c r="AH98" s="102"/>
      <c r="AI98" s="104"/>
      <c r="AJ98" s="102"/>
      <c r="AK98" s="111"/>
      <c r="AL98" s="100"/>
      <c r="AM98" s="112"/>
      <c r="AN98" s="112"/>
      <c r="AO98" s="100"/>
      <c r="AP98" s="112"/>
      <c r="AQ98" s="112"/>
      <c r="AR98" s="112"/>
      <c r="AS98" s="112"/>
      <c r="AT98" s="102"/>
      <c r="AU98" s="102"/>
      <c r="AV98" s="113"/>
      <c r="AW98" s="115"/>
    </row>
    <row r="99" spans="1:49" s="105" customFormat="1" x14ac:dyDescent="0.25">
      <c r="A99" s="100"/>
      <c r="B99" s="101"/>
      <c r="C99" s="101"/>
      <c r="D99" s="101"/>
      <c r="E99" s="101"/>
      <c r="F99" s="101"/>
      <c r="G99" s="101"/>
      <c r="H99" s="101"/>
      <c r="I99" s="101"/>
      <c r="J99" s="100"/>
      <c r="K99" s="101"/>
      <c r="L99" s="100"/>
      <c r="M99" s="102"/>
      <c r="N99" s="103"/>
      <c r="O99" s="100"/>
      <c r="P99" s="104"/>
      <c r="Q99" s="103"/>
      <c r="R99" s="100"/>
      <c r="S99" s="116"/>
      <c r="T99" s="106"/>
      <c r="U99" s="107"/>
      <c r="V99" s="106"/>
      <c r="W99" s="106"/>
      <c r="AH99" s="102"/>
      <c r="AI99" s="104"/>
      <c r="AJ99" s="102"/>
      <c r="AK99" s="111"/>
      <c r="AL99" s="100"/>
      <c r="AM99" s="112"/>
      <c r="AN99" s="112"/>
      <c r="AO99" s="100"/>
      <c r="AP99" s="112"/>
      <c r="AQ99" s="112"/>
      <c r="AR99" s="112"/>
      <c r="AS99" s="112"/>
      <c r="AT99" s="102"/>
      <c r="AU99" s="102"/>
      <c r="AV99" s="113"/>
      <c r="AW99" s="115"/>
    </row>
    <row r="100" spans="1:49" s="108" customFormat="1" x14ac:dyDescent="0.25">
      <c r="B100" s="117"/>
      <c r="C100" s="101"/>
      <c r="D100" s="101"/>
      <c r="E100" s="101"/>
      <c r="F100" s="101"/>
      <c r="G100" s="101"/>
      <c r="H100" s="101"/>
      <c r="I100" s="101"/>
      <c r="J100" s="100" t="s">
        <v>126</v>
      </c>
      <c r="K100" s="101"/>
      <c r="L100" s="100"/>
      <c r="M100" s="102"/>
      <c r="N100" s="103"/>
      <c r="O100" s="100"/>
      <c r="P100" s="104"/>
      <c r="Q100" s="103"/>
      <c r="R100" s="100"/>
      <c r="S100" s="118"/>
      <c r="T100" s="116"/>
      <c r="U100" s="107"/>
      <c r="V100" s="106"/>
      <c r="W100" s="106"/>
      <c r="AC100" s="100"/>
      <c r="AD100" s="109"/>
      <c r="AE100" s="103"/>
      <c r="AF100" s="100"/>
      <c r="AG100" s="110"/>
      <c r="AH100" s="102"/>
      <c r="AI100" s="104"/>
      <c r="AJ100" s="102"/>
      <c r="AK100" s="111"/>
      <c r="AL100" s="100"/>
      <c r="AM100" s="112"/>
      <c r="AN100" s="112"/>
      <c r="AO100" s="100"/>
      <c r="AP100" s="112"/>
      <c r="AQ100" s="112"/>
      <c r="AR100" s="112"/>
      <c r="AS100" s="112"/>
      <c r="AT100" s="102"/>
      <c r="AU100" s="102"/>
      <c r="AV100" s="113"/>
      <c r="AW100" s="114"/>
    </row>
    <row r="101" spans="1:49" s="108" customFormat="1" x14ac:dyDescent="0.25">
      <c r="B101" s="117"/>
      <c r="C101" s="101"/>
      <c r="D101" s="101"/>
      <c r="E101" s="101"/>
      <c r="F101" s="101"/>
      <c r="G101" s="101"/>
      <c r="H101" s="101"/>
      <c r="I101" s="101"/>
      <c r="J101" s="100"/>
      <c r="K101" s="101"/>
      <c r="L101" s="100"/>
      <c r="M101" s="102"/>
      <c r="N101" s="103"/>
      <c r="O101" s="100"/>
      <c r="P101" s="104"/>
      <c r="Q101" s="103"/>
      <c r="R101" s="100"/>
      <c r="S101" s="119"/>
      <c r="T101" s="106"/>
      <c r="U101" s="120"/>
      <c r="V101" s="116"/>
      <c r="W101" s="116"/>
      <c r="AH101" s="102"/>
      <c r="AI101" s="104"/>
      <c r="AJ101" s="102"/>
      <c r="AK101" s="111"/>
      <c r="AL101" s="100"/>
      <c r="AM101" s="112"/>
      <c r="AN101" s="112"/>
      <c r="AO101" s="100"/>
      <c r="AP101" s="112"/>
      <c r="AQ101" s="112"/>
      <c r="AR101" s="112"/>
      <c r="AS101" s="112"/>
      <c r="AT101" s="102"/>
      <c r="AU101" s="102"/>
      <c r="AV101" s="113"/>
      <c r="AW101" s="114"/>
    </row>
    <row r="102" spans="1:49" s="108" customFormat="1" ht="16.899999999999999" customHeight="1" x14ac:dyDescent="0.25">
      <c r="B102" s="117"/>
      <c r="C102" s="101"/>
      <c r="D102" s="101"/>
      <c r="E102" s="101"/>
      <c r="F102" s="101"/>
      <c r="G102" s="101"/>
      <c r="H102" s="101"/>
      <c r="I102" s="101"/>
      <c r="J102" s="100"/>
      <c r="K102" s="101"/>
      <c r="L102" s="100"/>
      <c r="M102" s="102"/>
      <c r="N102" s="103"/>
      <c r="O102" s="100"/>
      <c r="P102" s="104"/>
      <c r="Q102" s="103"/>
      <c r="R102" s="100"/>
      <c r="U102" s="107"/>
      <c r="V102" s="106"/>
      <c r="W102" s="106"/>
      <c r="AC102" s="100"/>
      <c r="AD102" s="109"/>
      <c r="AE102" s="103"/>
      <c r="AF102" s="100"/>
      <c r="AG102" s="110"/>
      <c r="AH102" s="102"/>
      <c r="AI102" s="104"/>
      <c r="AJ102" s="102"/>
      <c r="AK102" s="111"/>
      <c r="AL102" s="100"/>
      <c r="AM102" s="112"/>
      <c r="AN102" s="112"/>
      <c r="AO102" s="100"/>
      <c r="AP102" s="112"/>
      <c r="AQ102" s="112"/>
      <c r="AR102" s="112"/>
      <c r="AS102" s="112"/>
      <c r="AT102" s="102"/>
      <c r="AU102" s="102"/>
      <c r="AV102" s="113"/>
      <c r="AW102" s="114"/>
    </row>
    <row r="103" spans="1:49" s="108" customFormat="1" x14ac:dyDescent="0.25">
      <c r="B103" s="117"/>
      <c r="P103" s="104"/>
      <c r="Q103" s="103"/>
      <c r="R103" s="100"/>
      <c r="T103" s="106"/>
      <c r="U103" s="121"/>
      <c r="AM103" s="112"/>
      <c r="AN103" s="112"/>
      <c r="AP103" s="112"/>
      <c r="AQ103" s="112"/>
      <c r="AR103" s="112"/>
      <c r="AS103" s="112"/>
      <c r="AT103" s="102"/>
      <c r="AU103" s="102"/>
      <c r="AV103" s="113"/>
      <c r="AW103" s="114"/>
    </row>
    <row r="104" spans="1:49" s="108" customFormat="1" ht="18" x14ac:dyDescent="0.25">
      <c r="B104" s="117"/>
      <c r="C104" s="122"/>
      <c r="D104" s="100"/>
      <c r="E104" s="123"/>
      <c r="F104" s="102"/>
      <c r="G104" s="124"/>
      <c r="H104" s="100"/>
      <c r="I104" s="125"/>
      <c r="J104" s="102"/>
      <c r="K104" s="124"/>
      <c r="L104" s="100"/>
      <c r="M104" s="102"/>
      <c r="N104" s="103"/>
      <c r="O104" s="100"/>
      <c r="P104" s="104"/>
      <c r="Q104" s="103"/>
      <c r="R104" s="100"/>
      <c r="T104" s="106"/>
      <c r="U104" s="107"/>
      <c r="V104" s="106"/>
      <c r="W104" s="106"/>
      <c r="AT104" s="102"/>
      <c r="AU104" s="102"/>
      <c r="AV104" s="113"/>
      <c r="AW104" s="114"/>
    </row>
    <row r="105" spans="1:49" s="108" customFormat="1" ht="18" x14ac:dyDescent="0.25">
      <c r="B105" s="117"/>
      <c r="C105" s="122"/>
      <c r="D105" s="100"/>
      <c r="E105" s="123"/>
      <c r="F105" s="102"/>
      <c r="G105" s="124"/>
      <c r="H105" s="100"/>
      <c r="I105" s="125"/>
      <c r="J105" s="102"/>
      <c r="K105" s="124"/>
      <c r="L105" s="100"/>
      <c r="M105" s="102"/>
      <c r="N105" s="103"/>
      <c r="O105" s="100"/>
      <c r="P105" s="104"/>
      <c r="Q105" s="103"/>
      <c r="R105" s="100"/>
      <c r="S105" s="126"/>
      <c r="T105" s="100"/>
      <c r="U105" s="107"/>
      <c r="V105" s="106"/>
      <c r="W105" s="106"/>
      <c r="AC105" s="100"/>
      <c r="AD105" s="109"/>
      <c r="AE105" s="103"/>
      <c r="AF105" s="100"/>
      <c r="AG105" s="110"/>
      <c r="AH105" s="102"/>
      <c r="AI105" s="104"/>
      <c r="AJ105" s="102"/>
      <c r="AK105" s="111"/>
      <c r="AL105" s="100"/>
      <c r="AM105" s="112"/>
      <c r="AN105" s="112"/>
      <c r="AO105" s="100"/>
      <c r="AP105" s="112"/>
      <c r="AQ105" s="112"/>
      <c r="AR105" s="112"/>
      <c r="AS105" s="112"/>
      <c r="AT105" s="102"/>
      <c r="AU105" s="102"/>
      <c r="AV105" s="113"/>
      <c r="AW105" s="114"/>
    </row>
    <row r="106" spans="1:49" s="108" customFormat="1" x14ac:dyDescent="0.25">
      <c r="B106" s="117"/>
      <c r="P106" s="104"/>
      <c r="Q106" s="103"/>
      <c r="R106" s="100"/>
      <c r="S106" s="126"/>
      <c r="T106" s="100"/>
      <c r="U106" s="127"/>
      <c r="V106" s="100"/>
      <c r="W106" s="100"/>
      <c r="AC106" s="100"/>
      <c r="AD106" s="109"/>
      <c r="AE106" s="103"/>
      <c r="AF106" s="100"/>
      <c r="AG106" s="110"/>
      <c r="AH106" s="102"/>
      <c r="AI106" s="104"/>
      <c r="AJ106" s="102"/>
      <c r="AK106" s="111"/>
      <c r="AL106" s="100"/>
      <c r="AM106" s="112"/>
      <c r="AN106" s="112"/>
      <c r="AO106" s="100"/>
      <c r="AP106" s="112"/>
      <c r="AQ106" s="112"/>
      <c r="AR106" s="112"/>
      <c r="AS106" s="112"/>
      <c r="AT106" s="102"/>
      <c r="AU106" s="102"/>
      <c r="AV106" s="113"/>
      <c r="AW106" s="114"/>
    </row>
    <row r="107" spans="1:49" s="108" customFormat="1" ht="18" x14ac:dyDescent="0.25">
      <c r="B107" s="117"/>
      <c r="C107" s="122"/>
      <c r="D107" s="100"/>
      <c r="E107" s="123"/>
      <c r="F107" s="102"/>
      <c r="G107" s="124"/>
      <c r="H107" s="100"/>
      <c r="I107" s="125"/>
      <c r="J107" s="102"/>
      <c r="K107" s="124"/>
      <c r="L107" s="100"/>
      <c r="M107" s="102"/>
      <c r="N107" s="103"/>
      <c r="O107" s="100"/>
      <c r="P107" s="104"/>
      <c r="Q107" s="103"/>
      <c r="R107" s="100"/>
      <c r="S107" s="126"/>
      <c r="T107" s="100"/>
      <c r="U107" s="127"/>
      <c r="V107" s="100"/>
      <c r="W107" s="100"/>
      <c r="AC107" s="100"/>
      <c r="AD107" s="109"/>
      <c r="AE107" s="103"/>
      <c r="AF107" s="100"/>
      <c r="AG107" s="110"/>
      <c r="AH107" s="102"/>
      <c r="AI107" s="104"/>
      <c r="AJ107" s="102"/>
      <c r="AK107" s="111"/>
      <c r="AL107" s="100"/>
      <c r="AM107" s="112"/>
      <c r="AN107" s="112"/>
      <c r="AO107" s="100"/>
      <c r="AP107" s="112"/>
      <c r="AQ107" s="112"/>
      <c r="AR107" s="112"/>
      <c r="AS107" s="112"/>
      <c r="AT107" s="102"/>
      <c r="AU107" s="102"/>
      <c r="AV107" s="113"/>
      <c r="AW107" s="114"/>
    </row>
    <row r="108" spans="1:49" s="108" customFormat="1" x14ac:dyDescent="0.25">
      <c r="B108" s="117"/>
      <c r="C108" s="106"/>
      <c r="D108" s="106"/>
      <c r="E108" s="106"/>
      <c r="F108" s="106"/>
      <c r="G108" s="124"/>
      <c r="H108" s="100"/>
      <c r="I108" s="125"/>
      <c r="J108" s="102"/>
      <c r="K108" s="124"/>
      <c r="L108" s="100"/>
      <c r="M108" s="102"/>
      <c r="N108" s="103"/>
      <c r="O108" s="100"/>
      <c r="P108" s="104"/>
      <c r="Q108" s="103"/>
      <c r="R108" s="100"/>
      <c r="S108"/>
      <c r="T108"/>
      <c r="U108" s="127"/>
      <c r="V108" s="100"/>
      <c r="W108" s="100"/>
      <c r="AC108" s="100"/>
      <c r="AD108" s="109"/>
      <c r="AE108" s="103"/>
      <c r="AF108" s="100"/>
      <c r="AG108" s="110"/>
      <c r="AH108" s="102"/>
      <c r="AI108" s="104"/>
      <c r="AJ108" s="102"/>
      <c r="AK108" s="111"/>
      <c r="AL108" s="100"/>
      <c r="AM108" s="112"/>
      <c r="AN108" s="112"/>
      <c r="AO108" s="100"/>
      <c r="AP108" s="112"/>
      <c r="AQ108" s="112"/>
      <c r="AR108" s="112"/>
      <c r="AS108" s="112"/>
      <c r="AT108" s="102"/>
      <c r="AU108" s="102"/>
      <c r="AV108" s="113"/>
      <c r="AW108" s="114"/>
    </row>
  </sheetData>
  <mergeCells count="12">
    <mergeCell ref="AV2:AV4"/>
    <mergeCell ref="AW2:AW4"/>
    <mergeCell ref="C4:Q4"/>
    <mergeCell ref="R4:S4"/>
    <mergeCell ref="Y4:AB4"/>
    <mergeCell ref="AC4:AH4"/>
    <mergeCell ref="AI4:AJ4"/>
    <mergeCell ref="AL4:AU4"/>
    <mergeCell ref="A1:AM1"/>
    <mergeCell ref="C2:X3"/>
    <mergeCell ref="Y2:AK3"/>
    <mergeCell ref="AL2:AU3"/>
  </mergeCells>
  <pageMargins left="0.11811023622047245" right="0.11811023622047245" top="0.15748031496062992" bottom="0.19685039370078741" header="0" footer="0"/>
  <pageSetup paperSize="9" scale="35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21.01-21.02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2017-02-21T14:47:32Z</dcterms:created>
  <dcterms:modified xsi:type="dcterms:W3CDTF">2017-02-22T07:36:56Z</dcterms:modified>
</cp:coreProperties>
</file>